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Gesamtplan" sheetId="1" state="visible" r:id="rId2"/>
    <sheet name="Teilplan A" sheetId="2" state="visible" r:id="rId3"/>
    <sheet name="Teilplan B" sheetId="3" state="visible" r:id="rId4"/>
    <sheet name="Rücklage" sheetId="4" state="visible" r:id="rId5"/>
    <sheet name="AStA" sheetId="5" state="visible" r:id="rId6"/>
    <sheet name="moritz.medien" sheetId="6" state="visible" r:id="rId7"/>
    <sheet name="FSR" sheetId="7" state="visible" r:id="rId8"/>
  </sheets>
  <definedNames>
    <definedName function="false" hidden="false" localSheetId="1" name="_xlnm.Print_Area" vbProcedure="false">'Teilplan A'!$A$1:$K$97</definedName>
    <definedName function="false" hidden="false" localSheetId="2" name="_xlnm.Print_Area" vbProcedure="false">'Teilplan B'!$A$1:$G$78</definedName>
    <definedName function="false" hidden="false" name="_Hlk57552288_1" vbProcedure="false">'Teilplan A'!$A$35</definedName>
    <definedName function="false" hidden="false" localSheetId="1" name="Print_Area_0" vbProcedure="false">'Teilplan A'!$A$1:$K$97</definedName>
    <definedName function="false" hidden="false" localSheetId="1" name="Print_Area_0_0" vbProcedure="false">'Teilplan A'!$A$1:$K$97</definedName>
    <definedName function="false" hidden="false" localSheetId="1" name="Print_Area_0_0_0" vbProcedure="false">'Teilplan A'!$A$1:$K$97</definedName>
    <definedName function="false" hidden="false" localSheetId="1" name="Print_Area_0_0_0_0" vbProcedure="false">'Teilplan A'!$A$1:$K$97</definedName>
    <definedName function="false" hidden="false" localSheetId="1" name="Print_Area_0_0_0_0_0" vbProcedure="false">'Teilplan A'!$A$1:$K$97</definedName>
    <definedName function="false" hidden="false" localSheetId="1" name="Print_Area_0_0_0_0_0_0" vbProcedure="false">'Teilplan A'!$A$1:$K$97</definedName>
    <definedName function="false" hidden="false" localSheetId="1" name="Print_Area_0_0_0_0_0_0_0" vbProcedure="false">'Teilplan A'!$A$1:$K$97</definedName>
    <definedName function="false" hidden="false" localSheetId="1" name="_xlnm.Print_Area" vbProcedure="false">'Teilplan A'!$A$1:$K$97</definedName>
    <definedName function="false" hidden="false" localSheetId="2" name="Print_Area_0" vbProcedure="false">'Teilplan B'!$A$1:$G$78</definedName>
    <definedName function="false" hidden="false" localSheetId="2" name="Print_Area_0_0" vbProcedure="false">'Teilplan B'!$A$1:$G$78</definedName>
    <definedName function="false" hidden="false" localSheetId="2" name="Print_Area_0_0_0" vbProcedure="false">'Teilplan B'!$A$1:$G$78</definedName>
    <definedName function="false" hidden="false" localSheetId="2" name="Print_Area_0_0_0_0" vbProcedure="false">'Teilplan B'!$A$1:$G$78</definedName>
    <definedName function="false" hidden="false" localSheetId="2" name="Print_Area_0_0_0_0_0" vbProcedure="false">'Teilplan B'!$A$1:$G$78</definedName>
    <definedName function="false" hidden="false" localSheetId="2" name="Print_Area_0_0_0_0_0_0" vbProcedure="false">'Teilplan B'!$A$1:$G$78</definedName>
    <definedName function="false" hidden="false" localSheetId="2" name="Print_Area_0_0_0_0_0_0_0" vbProcedure="false">'Teilplan B'!$A$1:$G$78</definedName>
    <definedName function="false" hidden="false" localSheetId="2" name="_xlnm.Print_Area" vbProcedure="false">'Teilplan B'!$A$1:$G$78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<sst xmlns="http://schemas.openxmlformats.org/spreadsheetml/2006/main" count="457" uniqueCount="327">
  <si>
    <t xml:space="preserve">Haushalt der Studierendenschaft der Ernst-Moritz-Arndt-Universität Greifswald</t>
  </si>
  <si>
    <t xml:space="preserve">Gesamtplan</t>
  </si>
  <si>
    <t xml:space="preserve">Einnahmen</t>
  </si>
  <si>
    <t xml:space="preserve">Zweckbestimmung</t>
  </si>
  <si>
    <t xml:space="preserve">PLAN 2018</t>
  </si>
  <si>
    <t xml:space="preserve">IST 2017</t>
  </si>
  <si>
    <t xml:space="preserve">Teilplan A - AStA</t>
  </si>
  <si>
    <t xml:space="preserve">Teilplan B - moritz.medien</t>
  </si>
  <si>
    <t xml:space="preserve">Summe Einnahmen</t>
  </si>
  <si>
    <t xml:space="preserve">Ausgaben</t>
  </si>
  <si>
    <t xml:space="preserve">Summe Ausgaben</t>
  </si>
  <si>
    <t xml:space="preserve">Differenz aus Einnahmen und Ausgaben</t>
  </si>
  <si>
    <t xml:space="preserve">Haushaltsplan und Jahresabschluss - Teilplan A - AStA</t>
  </si>
  <si>
    <t xml:space="preserve">Erträge</t>
  </si>
  <si>
    <t xml:space="preserve">Titel</t>
  </si>
  <si>
    <t xml:space="preserve">NACHTRAG 2017</t>
  </si>
  <si>
    <t xml:space="preserve">PLAN 2017</t>
  </si>
  <si>
    <t xml:space="preserve">Nachtrag
PLAN 2016</t>
  </si>
  <si>
    <t xml:space="preserve">alter
PLAN 2016</t>
  </si>
  <si>
    <t xml:space="preserve">IST 2016*</t>
  </si>
  <si>
    <t xml:space="preserve">PLAN 2015</t>
  </si>
  <si>
    <t xml:space="preserve">IST 2015</t>
  </si>
  <si>
    <t xml:space="preserve">* vorläufig</t>
  </si>
  <si>
    <t xml:space="preserve">100.03</t>
  </si>
  <si>
    <t xml:space="preserve">Überschuss Fachschaften</t>
  </si>
  <si>
    <t xml:space="preserve">111.01</t>
  </si>
  <si>
    <t xml:space="preserve">Studierendenschaftsbeiträge</t>
  </si>
  <si>
    <t xml:space="preserve">Mehreinnahmen aus 111.01 gehen zu 23 v.H. in 617.01</t>
  </si>
  <si>
    <t xml:space="preserve">119.03</t>
  </si>
  <si>
    <t xml:space="preserve">Einnahmen Umsatzsteuer</t>
  </si>
  <si>
    <t xml:space="preserve">Einnahmen durch FSR/moritz.medien</t>
  </si>
  <si>
    <t xml:space="preserve">119.04</t>
  </si>
  <si>
    <t xml:space="preserve">Versicherungseinnahmen</t>
  </si>
  <si>
    <t xml:space="preserve">119.09</t>
  </si>
  <si>
    <t xml:space="preserve">Einnahmen aus Reisekosten (der studentischen Selbstverwaltung)</t>
  </si>
  <si>
    <t xml:space="preserve">Mehreinnahmen aus 119.09 dienen zur Deckung von Mehrausgaben in 527.04</t>
  </si>
  <si>
    <t xml:space="preserve">119.13</t>
  </si>
  <si>
    <t xml:space="preserve">Einnahmen aus sonstigen satzungsgemäßen Veranstaltungen</t>
  </si>
  <si>
    <t xml:space="preserve">119.14</t>
  </si>
  <si>
    <t xml:space="preserve">Einnahmen Erstsemesterwoche</t>
  </si>
  <si>
    <t xml:space="preserve">Mehreinnahmen aus 119.14 dienen zur Deckung von Mehrausgaben in 534.14</t>
  </si>
  <si>
    <t xml:space="preserve">119.15</t>
  </si>
  <si>
    <t xml:space="preserve">Einnahmen Gender Trouble AG</t>
  </si>
  <si>
    <t xml:space="preserve">Mehreinnahmen aus 119.15 dienen zur Deckung von Mehrausgaben in 534.15</t>
  </si>
  <si>
    <t xml:space="preserve">119.17</t>
  </si>
  <si>
    <t xml:space="preserve">Einnahmen Vollversammlung</t>
  </si>
  <si>
    <t xml:space="preserve">Mehreinnahmen aus 119.17 dienen zur Deckung von Mehrausgaben in 534.10</t>
  </si>
  <si>
    <t xml:space="preserve">119.18</t>
  </si>
  <si>
    <t xml:space="preserve">Einnahmen 24-Stunden-Vorlesung</t>
  </si>
  <si>
    <t xml:space="preserve">Mehreinnahmen aus 119.18 dienen zur Deckung von Mehrausgaben in 534.11</t>
  </si>
  <si>
    <t xml:space="preserve">119.99</t>
  </si>
  <si>
    <t xml:space="preserve">Sonstige Einnahmen</t>
  </si>
  <si>
    <t xml:space="preserve">125.01</t>
  </si>
  <si>
    <t xml:space="preserve">Einnahmen aus sonstiger wirtschaftlicher Betätigung</t>
  </si>
  <si>
    <t xml:space="preserve">Mehreinnahmen aus 125.01 dienen zur Deckung von Mehrausgaben in 511.02</t>
  </si>
  <si>
    <t xml:space="preserve">125.02</t>
  </si>
  <si>
    <t xml:space="preserve">Werbeeinnahmen</t>
  </si>
  <si>
    <t xml:space="preserve">Mehreinnahmen aus 125.02 dienen zur Deckung von Mehrausgaben in 531.01</t>
  </si>
  <si>
    <t xml:space="preserve">125.03</t>
  </si>
  <si>
    <t xml:space="preserve">Einnahmen Kaution</t>
  </si>
  <si>
    <t xml:space="preserve">Mehreinnahmen aus 125.03 dienen zur Deckung von Mehrausgaben in 511.03</t>
  </si>
  <si>
    <t xml:space="preserve">162.01</t>
  </si>
  <si>
    <t xml:space="preserve">Zinsen</t>
  </si>
  <si>
    <t xml:space="preserve">162.02</t>
  </si>
  <si>
    <t xml:space="preserve">Darlehensrückflüsse</t>
  </si>
  <si>
    <t xml:space="preserve">359.01</t>
  </si>
  <si>
    <t xml:space="preserve">Entnahme allgemeine Rücklagen</t>
  </si>
  <si>
    <t xml:space="preserve">359.02</t>
  </si>
  <si>
    <t xml:space="preserve">Entnahme Allgemeine Rücklage moritz.medien</t>
  </si>
  <si>
    <t xml:space="preserve">359.03</t>
  </si>
  <si>
    <t xml:space="preserve">Entnahme Rücklage Fachschaften</t>
  </si>
  <si>
    <t xml:space="preserve">359.04</t>
  </si>
  <si>
    <t xml:space="preserve">Entnahme Rücklage moritz.medien Technik</t>
  </si>
  <si>
    <t xml:space="preserve">359.05</t>
  </si>
  <si>
    <t xml:space="preserve">Entnahme Rücklage Förderprogramm Studentenclubs</t>
  </si>
  <si>
    <t xml:space="preserve">359.06</t>
  </si>
  <si>
    <t xml:space="preserve">Entnahme Rücklage GrIStuF</t>
  </si>
  <si>
    <t xml:space="preserve">Summe Erträge</t>
  </si>
  <si>
    <t xml:space="preserve">Aufwendungen</t>
  </si>
  <si>
    <t xml:space="preserve">IST 2016</t>
  </si>
  <si>
    <t xml:space="preserve">412.01</t>
  </si>
  <si>
    <t xml:space="preserve">Aufwendungen für AStA-Referentinnen</t>
  </si>
  <si>
    <t xml:space="preserve">412.03</t>
  </si>
  <si>
    <t xml:space="preserve">Aufwendung für die Chefredaktion und die Geschäftsführung der moritz.medien</t>
  </si>
  <si>
    <t xml:space="preserve">412.04</t>
  </si>
  <si>
    <t xml:space="preserve">Wahlleiter und Stellvertreter der StuPa-Wahlen</t>
  </si>
  <si>
    <t xml:space="preserve">412.10</t>
  </si>
  <si>
    <t xml:space="preserve">Präsidium des StuPa</t>
  </si>
  <si>
    <t xml:space="preserve">412.50</t>
  </si>
  <si>
    <t xml:space="preserve">Lohnnebenkosten</t>
  </si>
  <si>
    <t xml:space="preserve">412.60</t>
  </si>
  <si>
    <t xml:space="preserve">Lohnbuchhaltungskosten</t>
  </si>
  <si>
    <t xml:space="preserve">427.01</t>
  </si>
  <si>
    <t xml:space="preserve">Vergütung für studentische Hilfskräfte</t>
  </si>
  <si>
    <t xml:space="preserve">428.01</t>
  </si>
  <si>
    <t xml:space="preserve">Vergütung für Beschäftigte</t>
  </si>
  <si>
    <t xml:space="preserve">511.01</t>
  </si>
  <si>
    <t xml:space="preserve">Geschäftsbedarf und Kommunikation</t>
  </si>
  <si>
    <t xml:space="preserve">511.02</t>
  </si>
  <si>
    <t xml:space="preserve">Ausgaben für sonstige wirtschaftliche Betätigung</t>
  </si>
  <si>
    <t xml:space="preserve">Mehrausgaben aus 511.02 werden durch Mehreinnahmen in 125.01 gedeckt</t>
  </si>
  <si>
    <t xml:space="preserve">511.03</t>
  </si>
  <si>
    <t xml:space="preserve">Ausgaben Kaution</t>
  </si>
  <si>
    <t xml:space="preserve">Mehrausgaben aus 511.03 werden durch Mehreinnahmen in 125.03 gedeckt</t>
  </si>
  <si>
    <t xml:space="preserve">526.02</t>
  </si>
  <si>
    <t xml:space="preserve">Rechtskosten der Studierendenschaft</t>
  </si>
  <si>
    <t xml:space="preserve">527.01</t>
  </si>
  <si>
    <t xml:space="preserve">Reisekosten Dritter</t>
  </si>
  <si>
    <t xml:space="preserve">527.04</t>
  </si>
  <si>
    <t xml:space="preserve">Reisekosten der studentischen Selbstverwaltung</t>
  </si>
  <si>
    <t xml:space="preserve">Mehrausgaben aus 527.04 werden durch die Mehreinnahmen in 119.09 gedeckt</t>
  </si>
  <si>
    <t xml:space="preserve">529.20</t>
  </si>
  <si>
    <t xml:space="preserve">Verfügungsmittel des AStA</t>
  </si>
  <si>
    <t xml:space="preserve">529.30</t>
  </si>
  <si>
    <t xml:space="preserve">Verfügungsmittel des StuPa</t>
  </si>
  <si>
    <t xml:space="preserve">529.40</t>
  </si>
  <si>
    <t xml:space="preserve">Verfügungsmittel für satzungsgemäße StuPa-AGs und Ausschüsse</t>
  </si>
  <si>
    <t xml:space="preserve">531.01</t>
  </si>
  <si>
    <t xml:space="preserve">Öffentlichkeitsarbeit und Veröffentlichungen</t>
  </si>
  <si>
    <t xml:space="preserve">Mehrausgaben aus 531.01 werden durch Mehreinnahmen in 125.02 gedeckt</t>
  </si>
  <si>
    <t xml:space="preserve">532.01</t>
  </si>
  <si>
    <t xml:space="preserve">Umsatzsteuerabführung</t>
  </si>
  <si>
    <t xml:space="preserve">Nachzahlung für 2017 ist hier mit berücksichtigt</t>
  </si>
  <si>
    <t xml:space="preserve">532.02</t>
  </si>
  <si>
    <t xml:space="preserve">Versicherungen</t>
  </si>
  <si>
    <t xml:space="preserve">Mehrausgaben aus 532.01 werden durch Mehreinnahmen in 112.01 gedeckt</t>
  </si>
  <si>
    <t xml:space="preserve">534.01</t>
  </si>
  <si>
    <t xml:space="preserve">Ausgaben für satzungsgemäße Veranstaltungen</t>
  </si>
  <si>
    <t xml:space="preserve">534.05</t>
  </si>
  <si>
    <t xml:space="preserve">Ausgaben für Hochschulsport</t>
  </si>
  <si>
    <t xml:space="preserve">534.06</t>
  </si>
  <si>
    <t xml:space="preserve">Ausgaben für antirassistische Veranstaltungen</t>
  </si>
  <si>
    <t xml:space="preserve">534.07</t>
  </si>
  <si>
    <t xml:space="preserve">Ausgaben Bildungsprotest</t>
  </si>
  <si>
    <t xml:space="preserve">534.10</t>
  </si>
  <si>
    <t xml:space="preserve">Ausgaben Vollversammlung</t>
  </si>
  <si>
    <t xml:space="preserve">Mehrausgaben aus 534.10 werden durch Mehreinnahmen in 119.17 gedeckt</t>
  </si>
  <si>
    <t xml:space="preserve">534.11</t>
  </si>
  <si>
    <t xml:space="preserve">Ausgaben 24-Stunden-Vorlesung</t>
  </si>
  <si>
    <t xml:space="preserve">Mehrausgaben aus 534.11 werden durch die Mehreinnahmen in 119.18 gedeckt</t>
  </si>
  <si>
    <t xml:space="preserve">534.14</t>
  </si>
  <si>
    <t xml:space="preserve">Ausgaben für die Erstsemesterwoche</t>
  </si>
  <si>
    <t xml:space="preserve">Mehrausgaben aus 534.14 werden durch Mehreinnahmen in 119.14 gedeckt</t>
  </si>
  <si>
    <t xml:space="preserve">534.15</t>
  </si>
  <si>
    <t xml:space="preserve">Ausgaben Gender Trouble AG</t>
  </si>
  <si>
    <t xml:space="preserve">Mehrausgaben aus 534.15 werden durch Mehreinnahmen in 119.15 gedeckt</t>
  </si>
  <si>
    <t xml:space="preserve">534.16</t>
  </si>
  <si>
    <t xml:space="preserve">GrIStuF</t>
  </si>
  <si>
    <t xml:space="preserve">534.20</t>
  </si>
  <si>
    <t xml:space="preserve">Ausgaben Freitischkarten</t>
  </si>
  <si>
    <t xml:space="preserve">540.01</t>
  </si>
  <si>
    <t xml:space="preserve">Mitgliedsbeiträge</t>
  </si>
  <si>
    <t xml:space="preserve">546.01</t>
  </si>
  <si>
    <t xml:space="preserve">Sächliche Verwaltungsaufgaben</t>
  </si>
  <si>
    <t xml:space="preserve">Steuerberater (Lohn-/Umsatzsteuer)</t>
  </si>
  <si>
    <t xml:space="preserve">617.01</t>
  </si>
  <si>
    <t xml:space="preserve">Ordentliche Fachschaftsgelder 23 v.H. der Einnahmen von Titel 111.01</t>
  </si>
  <si>
    <t xml:space="preserve">684.02</t>
  </si>
  <si>
    <t xml:space="preserve">Förderprogramm Studentenclubs</t>
  </si>
  <si>
    <t xml:space="preserve">684.03</t>
  </si>
  <si>
    <t xml:space="preserve">Radio 98eins</t>
  </si>
  <si>
    <t xml:space="preserve">684.04</t>
  </si>
  <si>
    <t xml:space="preserve">Studententheater</t>
  </si>
  <si>
    <t xml:space="preserve">684.05</t>
  </si>
  <si>
    <t xml:space="preserve">Unterstützung Club 9</t>
  </si>
  <si>
    <t xml:space="preserve">684.06</t>
  </si>
  <si>
    <t xml:space="preserve">Sozialdarlehen</t>
  </si>
  <si>
    <t xml:space="preserve">684.07</t>
  </si>
  <si>
    <t xml:space="preserve">Unterstützung Mensaclub</t>
  </si>
  <si>
    <t xml:space="preserve">684.08</t>
  </si>
  <si>
    <t xml:space="preserve">Unterstützung Studentenclub Kiste</t>
  </si>
  <si>
    <t xml:space="preserve">685.03</t>
  </si>
  <si>
    <t xml:space="preserve">Zuschuss für Fachschaften aus Rücklagen Fachschaften</t>
  </si>
  <si>
    <t xml:space="preserve">959.01</t>
  </si>
  <si>
    <t xml:space="preserve">Zuführung allgemeine Rücklage</t>
  </si>
  <si>
    <t xml:space="preserve">959.02</t>
  </si>
  <si>
    <t xml:space="preserve">Zuführung Allgemeine Rücklage moritz.medien</t>
  </si>
  <si>
    <t xml:space="preserve">959.03</t>
  </si>
  <si>
    <t xml:space="preserve">Zuführung Rücklage Fachschaften</t>
  </si>
  <si>
    <t xml:space="preserve">959.04</t>
  </si>
  <si>
    <t xml:space="preserve">Zuführung Rücklage moritz.medien Technik</t>
  </si>
  <si>
    <t xml:space="preserve">959.05</t>
  </si>
  <si>
    <t xml:space="preserve">Zuführung Rücklage Förderprogramm Studentenclubs</t>
  </si>
  <si>
    <t xml:space="preserve">959.06</t>
  </si>
  <si>
    <t xml:space="preserve">Zuführung Rücklage GrIStuF</t>
  </si>
  <si>
    <t xml:space="preserve">Summe Aufwendungen</t>
  </si>
  <si>
    <t xml:space="preserve">Zwischenergebnis: Differenz zwischen Erträgen und Aufwendungen</t>
  </si>
  <si>
    <t xml:space="preserve">Übertragungen zwischen den Teilplänen</t>
  </si>
  <si>
    <r>
      <rPr>
        <b val="true"/>
        <sz val="12"/>
        <color rgb="FF000000"/>
        <rFont val="Arial1"/>
        <family val="0"/>
        <charset val="1"/>
      </rPr>
      <t xml:space="preserve">Übertragungen</t>
    </r>
    <r>
      <rPr>
        <b val="true"/>
        <u val="single"/>
        <sz val="12"/>
        <color rgb="FF000000"/>
        <rFont val="Arial1"/>
        <family val="0"/>
        <charset val="1"/>
      </rPr>
      <t xml:space="preserve">aus</t>
    </r>
    <r>
      <rPr>
        <b val="true"/>
        <sz val="12"/>
        <color rgb="FF000000"/>
        <rFont val="Arial1"/>
        <family val="0"/>
        <charset val="1"/>
      </rPr>
      <t xml:space="preserve">dem Teilplan B - moritz.medien</t>
    </r>
  </si>
  <si>
    <t xml:space="preserve">100.02</t>
  </si>
  <si>
    <t xml:space="preserve">Überschuss moritz.medien für Zuführung Allgemeine Rücklage moritz.medien</t>
  </si>
  <si>
    <t xml:space="preserve">100.04</t>
  </si>
  <si>
    <t xml:space="preserve">Überschuss moritz.medien für Zuführung Rücklage moritz.medien Technik</t>
  </si>
  <si>
    <r>
      <rPr>
        <b val="true"/>
        <sz val="12"/>
        <color rgb="FF000000"/>
        <rFont val="Univers LT 57 Condensed"/>
        <family val="0"/>
        <charset val="1"/>
      </rPr>
      <t xml:space="preserve">Übertragungen</t>
    </r>
    <r>
      <rPr>
        <b val="true"/>
        <u val="single"/>
        <sz val="12"/>
        <color rgb="FF000000"/>
        <rFont val="Univers LT 57 Condensed"/>
        <family val="0"/>
        <charset val="1"/>
      </rPr>
      <t xml:space="preserve">in</t>
    </r>
    <r>
      <rPr>
        <b val="true"/>
        <sz val="12"/>
        <color rgb="FF000000"/>
        <rFont val="Univers LT 57 Condensed"/>
        <family val="0"/>
        <charset val="1"/>
      </rPr>
      <t xml:space="preserve">den Teilplan B - moritz.medien</t>
    </r>
  </si>
  <si>
    <t xml:space="preserve">685.01</t>
  </si>
  <si>
    <t xml:space="preserve">Zuschuss für moritz.medien</t>
  </si>
  <si>
    <t xml:space="preserve">685.02</t>
  </si>
  <si>
    <t xml:space="preserve">Zuschuss für studentische Medien aus Allgemeiner Rücklage moritz.medien</t>
  </si>
  <si>
    <t xml:space="preserve">685.04</t>
  </si>
  <si>
    <t xml:space="preserve">Zuschuss für studentische Medien aus Rücklage moritz.medien Technik</t>
  </si>
  <si>
    <t xml:space="preserve">Summe Übertragungen</t>
  </si>
  <si>
    <t xml:space="preserve">Ergebnis nach Übertragungen</t>
  </si>
  <si>
    <t xml:space="preserve">Haushaltsplan und Jahresabschluss - Teilplan B - moritz-medien</t>
  </si>
  <si>
    <t xml:space="preserve">PLAN 2016</t>
  </si>
  <si>
    <t xml:space="preserve">119.01</t>
  </si>
  <si>
    <t xml:space="preserve">Einnahmen aus Veranstaltungen</t>
  </si>
  <si>
    <t xml:space="preserve">119.05</t>
  </si>
  <si>
    <t xml:space="preserve">Einnahme Barkasse</t>
  </si>
  <si>
    <t xml:space="preserve">Anzeigeneinnahmen</t>
  </si>
  <si>
    <t xml:space="preserve">Einnahmen aus Erstellung flying-moritz</t>
  </si>
  <si>
    <t xml:space="preserve">125.05</t>
  </si>
  <si>
    <t xml:space="preserve">125.06</t>
  </si>
  <si>
    <t xml:space="preserve">Einnahmen Beamer</t>
  </si>
  <si>
    <t xml:space="preserve">157.01</t>
  </si>
  <si>
    <t xml:space="preserve">Umsatzsteuer (wirtschaftlicher Tätigkeit)</t>
  </si>
  <si>
    <t xml:space="preserve">352.03</t>
  </si>
  <si>
    <t xml:space="preserve">Durchlaufender Posten "Gesamtüberarbeitung  "Webmoritz"</t>
  </si>
  <si>
    <t xml:space="preserve">Honorare für freie Mitarbeiter</t>
  </si>
  <si>
    <t xml:space="preserve">Druckkosten moritz-magazin</t>
  </si>
  <si>
    <t xml:space="preserve">Druckkosten sommermoritz</t>
  </si>
  <si>
    <t xml:space="preserve">511.04</t>
  </si>
  <si>
    <t xml:space="preserve">Druckkosten wintermoritz</t>
  </si>
  <si>
    <t xml:space="preserve">511.06</t>
  </si>
  <si>
    <t xml:space="preserve">Druckkosten flying moritz</t>
  </si>
  <si>
    <t xml:space="preserve">511.09</t>
  </si>
  <si>
    <t xml:space="preserve">Werbekosten / Öffentlichkeitsarbeit</t>
  </si>
  <si>
    <t xml:space="preserve">511.10</t>
  </si>
  <si>
    <t xml:space="preserve">Reparaturen</t>
  </si>
  <si>
    <t xml:space="preserve">511.11</t>
  </si>
  <si>
    <t xml:space="preserve">Ausgaben für technische Ausstattung Redaktion „print-moritz“</t>
  </si>
  <si>
    <t xml:space="preserve">511.12</t>
  </si>
  <si>
    <t xml:space="preserve">Ausgaben für technische Ausstattung Redaktion „webmoritz“</t>
  </si>
  <si>
    <t xml:space="preserve">511.13</t>
  </si>
  <si>
    <t xml:space="preserve">Ausgaben für technische Ausstattung Redaktion „moritzTV“</t>
  </si>
  <si>
    <t xml:space="preserve">511.14</t>
  </si>
  <si>
    <t xml:space="preserve">Ausgaben für technische Ausstattung Geschäftsführung</t>
  </si>
  <si>
    <t xml:space="preserve">511.15</t>
  </si>
  <si>
    <t xml:space="preserve">Journalistisch relevante Medien</t>
  </si>
  <si>
    <t xml:space="preserve">511.16</t>
  </si>
  <si>
    <t xml:space="preserve">Redaktionsmittel</t>
  </si>
  <si>
    <t xml:space="preserve">525.01</t>
  </si>
  <si>
    <t xml:space="preserve">Fortbildungskosten</t>
  </si>
  <si>
    <t xml:space="preserve">Reisekosten</t>
  </si>
  <si>
    <t xml:space="preserve">528.01</t>
  </si>
  <si>
    <t xml:space="preserve">Auszahlung Barkasse</t>
  </si>
  <si>
    <t xml:space="preserve">530.01</t>
  </si>
  <si>
    <t xml:space="preserve">Provision Studentenwerk (Beamer) 15% der Nettoerlöse</t>
  </si>
  <si>
    <t xml:space="preserve">533.01</t>
  </si>
  <si>
    <t xml:space="preserve">Ausgaben für kaufmännische Buchführung</t>
  </si>
  <si>
    <t xml:space="preserve">533.02</t>
  </si>
  <si>
    <t xml:space="preserve">Layout und Programmierung / Internetauftritt</t>
  </si>
  <si>
    <t xml:space="preserve">533.03</t>
  </si>
  <si>
    <t xml:space="preserve">Versicherung</t>
  </si>
  <si>
    <t xml:space="preserve">sonstige Ausgaben</t>
  </si>
  <si>
    <t xml:space="preserve">Sächlicher Verwaltungsaufwand</t>
  </si>
  <si>
    <r>
      <rPr>
        <b val="true"/>
        <sz val="12"/>
        <color rgb="FF000000"/>
        <rFont val="Arial1"/>
        <family val="0"/>
        <charset val="1"/>
      </rPr>
      <t xml:space="preserve">Übertragungen</t>
    </r>
    <r>
      <rPr>
        <b val="true"/>
        <u val="single"/>
        <sz val="12"/>
        <color rgb="FF000000"/>
        <rFont val="Arial1"/>
        <family val="0"/>
        <charset val="1"/>
      </rPr>
      <t xml:space="preserve">in</t>
    </r>
    <r>
      <rPr>
        <b val="true"/>
        <sz val="12"/>
        <color rgb="FF000000"/>
        <rFont val="Arial1"/>
        <family val="0"/>
        <charset val="1"/>
      </rPr>
      <t xml:space="preserve">den Teilplan A - AStA</t>
    </r>
  </si>
  <si>
    <t xml:space="preserve">919.02</t>
  </si>
  <si>
    <t xml:space="preserve">Überschuss moritz.medien für Zuführung Allgemeine Rücklage moritz-medien</t>
  </si>
  <si>
    <t xml:space="preserve">919.01</t>
  </si>
  <si>
    <r>
      <rPr>
        <b val="true"/>
        <sz val="12"/>
        <color rgb="FF000000"/>
        <rFont val="Univers LT 57 Condensed"/>
        <family val="0"/>
        <charset val="1"/>
      </rPr>
      <t xml:space="preserve">Übertragungen</t>
    </r>
    <r>
      <rPr>
        <b val="true"/>
        <u val="single"/>
        <sz val="12"/>
        <color rgb="FF000000"/>
        <rFont val="Univers LT 57 Condensed"/>
        <family val="0"/>
        <charset val="1"/>
      </rPr>
      <t xml:space="preserve">aus</t>
    </r>
    <r>
      <rPr>
        <b val="true"/>
        <sz val="12"/>
        <color rgb="FF000000"/>
        <rFont val="Univers LT 57 Condensed"/>
        <family val="0"/>
        <charset val="1"/>
      </rPr>
      <t xml:space="preserve">dem Teilplan A - AStA</t>
    </r>
  </si>
  <si>
    <t xml:space="preserve">282.01</t>
  </si>
  <si>
    <t xml:space="preserve">Allgemeiner Zuschuss für moritz.medien aus Teilplan A</t>
  </si>
  <si>
    <t xml:space="preserve">282.02</t>
  </si>
  <si>
    <t xml:space="preserve">Zweckgebundene Zuwendungen aus dem Teilplan A</t>
  </si>
  <si>
    <t xml:space="preserve">352.01</t>
  </si>
  <si>
    <t xml:space="preserve">Entwicklung Rücklage moritz.medien</t>
  </si>
  <si>
    <t xml:space="preserve">Rücklage am 01.01.2017</t>
  </si>
  <si>
    <t xml:space="preserve">davon: allgemeine Rücklage moritz-medien am 01.01.2017</t>
  </si>
  <si>
    <t xml:space="preserve">davon: Rücklage moritz.medien Technik am 01.01.2017</t>
  </si>
  <si>
    <t xml:space="preserve">Zuführung Allgemeine Rücklage moritz-medien</t>
  </si>
  <si>
    <t xml:space="preserve">Zuführung zweckgebundene Rücklage moritz-medien Technik</t>
  </si>
  <si>
    <t xml:space="preserve">Entnahme Allgemeine Rücklage moritz-medien</t>
  </si>
  <si>
    <t xml:space="preserve">Entnahme zweckgebunde Rücklage moritz.medien Technik</t>
  </si>
  <si>
    <t xml:space="preserve">Rücklage moritz.medien am 31.12.2017</t>
  </si>
  <si>
    <t xml:space="preserve">davon: allgemeine Rücklage moritz-medien am 31.12.2017</t>
  </si>
  <si>
    <t xml:space="preserve">davon: Rücklage moritz.medien Technik am 31.12.2017</t>
  </si>
  <si>
    <t xml:space="preserve">Rücklage PLAN</t>
  </si>
  <si>
    <t xml:space="preserve">Kontostand</t>
  </si>
  <si>
    <t xml:space="preserve">Saldo</t>
  </si>
  <si>
    <t xml:space="preserve">Barkasse</t>
  </si>
  <si>
    <t xml:space="preserve">Gesamt</t>
  </si>
  <si>
    <t xml:space="preserve">allgemeine Rücklage</t>
  </si>
  <si>
    <t xml:space="preserve">Rücklage moritz.medien (inkl. Technik)</t>
  </si>
  <si>
    <t xml:space="preserve">Rücklage GrlStuf</t>
  </si>
  <si>
    <t xml:space="preserve">Fachschaften</t>
  </si>
  <si>
    <t xml:space="preserve">* Die Planzahlen 2017 der FSR liegen noch nicht vor.</t>
  </si>
  <si>
    <t xml:space="preserve">Anforderung an die allgemeine Rücklage gemäß § 25 der Finanzordnung der Studierendenschaft der Uni Greifswald</t>
  </si>
  <si>
    <t xml:space="preserve">1.) allg Rücklage: maximal 30% der Gesamteinnahmen des abgelaufenden HH-Jahres</t>
  </si>
  <si>
    <t xml:space="preserve">davon 30%</t>
  </si>
  <si>
    <t xml:space="preserve">2.) allg. Rücklage: mindestens 10% der durchschnittlichen letzten 4 Jahre</t>
  </si>
  <si>
    <t xml:space="preserve">Durchschnitt</t>
  </si>
  <si>
    <t xml:space="preserve">davon 10%</t>
  </si>
  <si>
    <t xml:space="preserve">Rücklage ABSCHLUSS</t>
  </si>
  <si>
    <t xml:space="preserve">Rücklage moritz-medien</t>
  </si>
  <si>
    <t xml:space="preserve">Konto PLAN</t>
  </si>
  <si>
    <t xml:space="preserve">Girokonto</t>
  </si>
  <si>
    <t xml:space="preserve">inklusive</t>
  </si>
  <si>
    <t xml:space="preserve">Festgeld</t>
  </si>
  <si>
    <t xml:space="preserve">Differenz</t>
  </si>
  <si>
    <t xml:space="preserve">Konto ABSCHLUSS</t>
  </si>
  <si>
    <t xml:space="preserve">Technik</t>
  </si>
  <si>
    <t xml:space="preserve">Fachschaftsrat PLAN</t>
  </si>
  <si>
    <t xml:space="preserve">Zuführung /
 Entnahme</t>
  </si>
  <si>
    <t xml:space="preserve">FSR Anglistik-Amerikanistik</t>
  </si>
  <si>
    <t xml:space="preserve">FSR Biowissenschaften</t>
  </si>
  <si>
    <t xml:space="preserve">FSR Biochemie</t>
  </si>
  <si>
    <t xml:space="preserve">FSR Geographie</t>
  </si>
  <si>
    <t xml:space="preserve">FSR Geologie</t>
  </si>
  <si>
    <t xml:space="preserve">FSR Germanistik / Dt. Philologie</t>
  </si>
  <si>
    <t xml:space="preserve">FSR Geschichte</t>
  </si>
  <si>
    <t xml:space="preserve">FSR Kirchenmusik - Musikwissenschaft</t>
  </si>
  <si>
    <t xml:space="preserve">FSR Kunstwissenschaft</t>
  </si>
  <si>
    <t xml:space="preserve">FSR Mathematik- Biomathematik</t>
  </si>
  <si>
    <t xml:space="preserve">FSR Medizin</t>
  </si>
  <si>
    <t xml:space="preserve">FSR Nordistik</t>
  </si>
  <si>
    <t xml:space="preserve">FSR Pharmazie</t>
  </si>
  <si>
    <t xml:space="preserve">FSR Philosophie</t>
  </si>
  <si>
    <t xml:space="preserve">FSR Physik</t>
  </si>
  <si>
    <t xml:space="preserve">FSR Politik- und Kommunikationswissenschaft</t>
  </si>
  <si>
    <t xml:space="preserve">FSR Psychologie</t>
  </si>
  <si>
    <t xml:space="preserve">FSR Rechtswissenschaften</t>
  </si>
  <si>
    <t xml:space="preserve">FSR Slawistik - Baltistik</t>
  </si>
  <si>
    <t xml:space="preserve">FSR Theologie</t>
  </si>
  <si>
    <t xml:space="preserve">FSR Wirtschaftswissenschaft</t>
  </si>
  <si>
    <t xml:space="preserve">FSR Zahnmedizin</t>
  </si>
  <si>
    <t xml:space="preserve">GESAMT</t>
  </si>
  <si>
    <t xml:space="preserve">Fachschaftsrat ABSCHLUSS</t>
  </si>
</sst>
</file>

<file path=xl/styles.xml><?xml version="1.0" encoding="utf-8"?>
<styleSheet xmlns="http://schemas.openxmlformats.org/spreadsheetml/2006/main">
  <numFmts count="17">
    <numFmt numFmtId="164" formatCode="General"/>
    <numFmt numFmtId="165" formatCode="#,##0.00"/>
    <numFmt numFmtId="166" formatCode="#.##000"/>
    <numFmt numFmtId="167" formatCode="#,000"/>
    <numFmt numFmtId="168" formatCode="MM/DD/YYYY"/>
    <numFmt numFmtId="169" formatCode="0"/>
    <numFmt numFmtId="170" formatCode="0.00"/>
    <numFmt numFmtId="171" formatCode="#,##0.00&quot; €&quot;"/>
    <numFmt numFmtId="172" formatCode="#,##0.00\ _€"/>
    <numFmt numFmtId="173" formatCode="#,##0.00&quot; €&quot;;[RED]#,##0.00&quot; €&quot;"/>
    <numFmt numFmtId="174" formatCode="0;[RED]0"/>
    <numFmt numFmtId="175" formatCode="@"/>
    <numFmt numFmtId="176" formatCode="#,##0.00;[RED]#,##0.00"/>
    <numFmt numFmtId="177" formatCode="#,##0.00\ [$€-407];[RED]\-#,##0.00\ [$€-407]"/>
    <numFmt numFmtId="178" formatCode="#,##0.00\ [$€-407];[RED]#,##0.00\ [$€-407]"/>
    <numFmt numFmtId="179" formatCode="#,##0.00_ ;[RED]\-#,##0.00\ "/>
    <numFmt numFmtId="180" formatCode="#,##0.00\ _€;[RED]\-#,##0.00\ _€"/>
  </numFmts>
  <fonts count="38">
    <font>
      <sz val="11"/>
      <color rgb="FF000000"/>
      <name val="Arial1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rial1"/>
      <family val="0"/>
      <charset val="1"/>
    </font>
    <font>
      <b val="true"/>
      <sz val="14"/>
      <color rgb="FF000000"/>
      <name val="Univers LT 57 Condensed"/>
      <family val="0"/>
      <charset val="1"/>
    </font>
    <font>
      <b val="true"/>
      <sz val="12"/>
      <name val="Univers LT 57 Condensed"/>
      <family val="0"/>
      <charset val="1"/>
    </font>
    <font>
      <b val="true"/>
      <sz val="12"/>
      <color rgb="FF000000"/>
      <name val="Univers LT 57 Condensed"/>
      <family val="0"/>
      <charset val="1"/>
    </font>
    <font>
      <sz val="12"/>
      <color rgb="FF000000"/>
      <name val="Univers LT 57 Condensed"/>
      <family val="0"/>
      <charset val="1"/>
    </font>
    <font>
      <sz val="12"/>
      <name val="Univers LT 57 Condensed"/>
      <family val="0"/>
      <charset val="1"/>
    </font>
    <font>
      <b val="true"/>
      <sz val="14"/>
      <name val="Univers LT 57 Condensed"/>
      <family val="0"/>
      <charset val="1"/>
    </font>
    <font>
      <sz val="14"/>
      <color rgb="FF000000"/>
      <name val="Univers LT 57 Condensed"/>
      <family val="0"/>
      <charset val="1"/>
    </font>
    <font>
      <sz val="14"/>
      <color rgb="FF000000"/>
      <name val="Arial1"/>
      <family val="0"/>
      <charset val="1"/>
    </font>
    <font>
      <sz val="14"/>
      <color rgb="FFFF0000"/>
      <name val="Univers LT 57 Condensed"/>
      <family val="0"/>
      <charset val="1"/>
    </font>
    <font>
      <i val="true"/>
      <sz val="12"/>
      <color rgb="FFFF0000"/>
      <name val="Univers LT 57 Condensed"/>
      <family val="0"/>
      <charset val="1"/>
    </font>
    <font>
      <i val="true"/>
      <sz val="12"/>
      <color rgb="FF000000"/>
      <name val="Univers LT 57 Condensed"/>
      <family val="0"/>
      <charset val="1"/>
    </font>
    <font>
      <sz val="12"/>
      <color rgb="FFFFFFFF"/>
      <name val="Univers LT 57 Condensed"/>
      <family val="0"/>
      <charset val="1"/>
    </font>
    <font>
      <sz val="12"/>
      <color rgb="FFFF0000"/>
      <name val="Univers LT 57 Condensed"/>
      <family val="0"/>
      <charset val="1"/>
    </font>
    <font>
      <sz val="14"/>
      <color rgb="FFFF0000"/>
      <name val="Arial1"/>
      <family val="0"/>
      <charset val="1"/>
    </font>
    <font>
      <b val="true"/>
      <i val="true"/>
      <sz val="12"/>
      <color rgb="FF000000"/>
      <name val="Univers LT 57 Condensed"/>
      <family val="0"/>
      <charset val="1"/>
    </font>
    <font>
      <b val="true"/>
      <sz val="12"/>
      <color rgb="FF000000"/>
      <name val="Arial1"/>
      <family val="0"/>
      <charset val="1"/>
    </font>
    <font>
      <b val="true"/>
      <u val="single"/>
      <sz val="12"/>
      <color rgb="FF000000"/>
      <name val="Arial1"/>
      <family val="0"/>
      <charset val="1"/>
    </font>
    <font>
      <b val="true"/>
      <u val="single"/>
      <sz val="12"/>
      <color rgb="FF000000"/>
      <name val="Univers LT 57 Condensed"/>
      <family val="0"/>
      <charset val="1"/>
    </font>
    <font>
      <b val="true"/>
      <sz val="14"/>
      <color rgb="FF000000"/>
      <name val="Arial1"/>
      <family val="0"/>
      <charset val="1"/>
    </font>
    <font>
      <sz val="11"/>
      <color rgb="FFFF0000"/>
      <name val="Arial1"/>
      <family val="0"/>
      <charset val="1"/>
    </font>
    <font>
      <sz val="10"/>
      <color rgb="FFFF0000"/>
      <name val="Univers LT 57 Condensed"/>
      <family val="0"/>
      <charset val="1"/>
    </font>
    <font>
      <sz val="12"/>
      <color rgb="FFFF0000"/>
      <name val="Arial1"/>
      <family val="0"/>
      <charset val="1"/>
    </font>
    <font>
      <b val="true"/>
      <sz val="12"/>
      <color rgb="FFFF0000"/>
      <name val="Arial1"/>
      <family val="0"/>
      <charset val="1"/>
    </font>
    <font>
      <b val="true"/>
      <sz val="12"/>
      <color rgb="FFFF0000"/>
      <name val="Univers LT 57 Condensed"/>
      <family val="0"/>
      <charset val="1"/>
    </font>
    <font>
      <sz val="9"/>
      <color rgb="FFFF0000"/>
      <name val="Univers LT 57 Condensed"/>
      <family val="0"/>
      <charset val="1"/>
    </font>
    <font>
      <b val="true"/>
      <sz val="12"/>
      <color rgb="FFC00000"/>
      <name val="Univers LT 57 Condensed"/>
      <family val="0"/>
      <charset val="1"/>
    </font>
    <font>
      <u val="single"/>
      <sz val="11"/>
      <color rgb="FF0563C1"/>
      <name val="Arial1"/>
      <family val="0"/>
      <charset val="1"/>
    </font>
    <font>
      <u val="single"/>
      <sz val="12"/>
      <color rgb="FF0563C1"/>
      <name val="Univers LT 57 Condensed"/>
      <family val="0"/>
      <charset val="1"/>
    </font>
    <font>
      <sz val="12"/>
      <color rgb="FF0070C0"/>
      <name val="Univers LT 57 Condensed"/>
      <family val="0"/>
      <charset val="1"/>
    </font>
    <font>
      <b val="true"/>
      <sz val="11"/>
      <color rgb="FF000000"/>
      <name val="Univers LT 57 Condensed"/>
      <family val="0"/>
      <charset val="1"/>
    </font>
    <font>
      <sz val="11"/>
      <color rgb="FF000000"/>
      <name val="Univers LT 57 Condensed"/>
      <family val="0"/>
      <charset val="1"/>
    </font>
    <font>
      <sz val="11"/>
      <color rgb="FFFF0000"/>
      <name val="Univers LT 57 Condensed"/>
      <family val="0"/>
      <charset val="1"/>
    </font>
    <font>
      <b val="true"/>
      <sz val="14"/>
      <color rgb="FFFF0000"/>
      <name val="Univers LT 57 Condensed"/>
      <family val="0"/>
      <charset val="1"/>
    </font>
  </fonts>
  <fills count="14">
    <fill>
      <patternFill patternType="none"/>
    </fill>
    <fill>
      <patternFill patternType="gray125"/>
    </fill>
    <fill>
      <patternFill patternType="solid">
        <fgColor rgb="FFBFBFBF"/>
        <bgColor rgb="FF9DC3E6"/>
      </patternFill>
    </fill>
    <fill>
      <patternFill patternType="solid">
        <fgColor rgb="FFFFFFFF"/>
        <bgColor rgb="FFFFFFCC"/>
      </patternFill>
    </fill>
    <fill>
      <patternFill patternType="solid">
        <fgColor rgb="FFA5A5A5"/>
        <bgColor rgb="FFBFBFBF"/>
      </patternFill>
    </fill>
    <fill>
      <patternFill patternType="solid">
        <fgColor rgb="FFA9D18E"/>
        <bgColor rgb="FFBFBFBF"/>
      </patternFill>
    </fill>
    <fill>
      <patternFill patternType="solid">
        <fgColor rgb="FF9148C8"/>
        <bgColor rgb="FF993366"/>
      </patternFill>
    </fill>
    <fill>
      <patternFill patternType="solid">
        <fgColor rgb="FF9DC3E6"/>
        <bgColor rgb="FFBFBFBF"/>
      </patternFill>
    </fill>
    <fill>
      <patternFill patternType="solid">
        <fgColor rgb="FFFF66FF"/>
        <bgColor rgb="FFFF8080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rgb="FFF8CBAD"/>
        <bgColor rgb="FFD9D9D9"/>
      </patternFill>
    </fill>
    <fill>
      <patternFill patternType="solid">
        <fgColor rgb="FFD9D9D9"/>
        <bgColor rgb="FFF8CBAD"/>
      </patternFill>
    </fill>
    <fill>
      <patternFill patternType="solid">
        <fgColor rgb="FFFF0000"/>
        <bgColor rgb="FFC00000"/>
      </patternFill>
    </fill>
  </fills>
  <borders count="63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hair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medium"/>
      <right/>
      <top style="hair"/>
      <bottom style="hair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 style="medium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1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9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7" fillId="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8" fillId="0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2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2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2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3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3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3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7" fillId="3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9" fillId="0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0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2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2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2" borderId="1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7" fillId="2" borderId="1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8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6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1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8" fillId="0" borderId="1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9" fillId="0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0" fillId="0" borderId="1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1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5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5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5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8" fillId="5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9" fillId="5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2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2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2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8" fillId="2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9" fillId="2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6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6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6" fillId="6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6" fillId="6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6" fillId="6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7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7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7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8" fillId="7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9" fillId="7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8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8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8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8" fillId="8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8" fillId="8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10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1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10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8" fillId="10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8" fillId="10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3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0" fillId="3" borderId="1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3" borderId="1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3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8" fillId="3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9" fillId="0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8" fillId="3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8" fillId="0" borderId="1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3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3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3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8" fillId="3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7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7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8" fillId="7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8" fillId="7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8" fillId="2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11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11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11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8" fillId="11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8" fillId="11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5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9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9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9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8" fillId="9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8" fillId="9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8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1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1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1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2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6" fillId="6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6" fillId="6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9" fillId="6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8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8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8" fillId="8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0" fillId="2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2" borderId="2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2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2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8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8" fillId="0" borderId="1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7" fillId="2" borderId="2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1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9" fillId="0" borderId="7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8" fillId="0" borderId="7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8" fillId="0" borderId="19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9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2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11" borderId="2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11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11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9" fillId="11" borderId="3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6" fontId="17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70" fontId="9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3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2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8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3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7" fillId="0" borderId="3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3" fontId="7" fillId="12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7" fillId="12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7" fillId="0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8" fillId="0" borderId="3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8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8" fillId="3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9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8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8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9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9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8" fillId="0" borderId="4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8" fillId="0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8" fillId="0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9" fillId="0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8" fillId="0" borderId="4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8" fillId="0" borderId="4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8" fillId="0" borderId="4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8" fillId="0" borderId="4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9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8" fillId="0" borderId="4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7" fillId="0" borderId="5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7" fillId="0" borderId="5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7" fillId="0" borderId="5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6" fillId="0" borderId="5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7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6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6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3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3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3" fontId="8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3" fontId="32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3" fontId="8" fillId="0" borderId="5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3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3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3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3" fontId="8" fillId="0" borderId="4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8" fillId="0" borderId="4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3" fontId="1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8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8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7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6" fontId="5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3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5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7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6" fontId="3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3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5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0" borderId="5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5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7" fontId="8" fillId="0" borderId="5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8" fillId="0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8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8" fontId="8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8" fontId="8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9" fontId="35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7" fontId="8" fillId="13" borderId="5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8" fillId="0" borderId="5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8" fillId="0" borderId="5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8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8" fontId="8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8" fontId="8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5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7" fontId="8" fillId="13" borderId="5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8" fillId="0" borderId="5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8" fillId="0" borderId="6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8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7" fontId="7" fillId="0" borderId="5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9" fontId="7" fillId="0" borderId="5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0" fontId="5" fillId="0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0" fontId="10" fillId="0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5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7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8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7" fontId="8" fillId="0" borderId="6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8" fillId="0" borderId="6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70C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A9D18E"/>
      <rgbColor rgb="FFFFFF99"/>
      <rgbColor rgb="FF9DC3E6"/>
      <rgbColor rgb="FFFF66FF"/>
      <rgbColor rgb="FFCC99FF"/>
      <rgbColor rgb="FFF8CBAD"/>
      <rgbColor rgb="FF3366FF"/>
      <rgbColor rgb="FF33CCCC"/>
      <rgbColor rgb="FF99CC00"/>
      <rgbColor rgb="FFFFC000"/>
      <rgbColor rgb="FFFF9900"/>
      <rgbColor rgb="FFFF6600"/>
      <rgbColor rgb="FF9148C8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1" activeCellId="0" sqref="D11"/>
    </sheetView>
  </sheetViews>
  <sheetFormatPr defaultRowHeight="14.25" zeroHeight="false" outlineLevelRow="0" outlineLevelCol="0"/>
  <cols>
    <col collapsed="false" customWidth="true" hidden="false" outlineLevel="0" max="1" min="1" style="1" width="8.93"/>
    <col collapsed="false" customWidth="true" hidden="false" outlineLevel="0" max="2" min="2" style="1" width="28.72"/>
    <col collapsed="false" customWidth="true" hidden="false" outlineLevel="0" max="3" min="3" style="2" width="12.08"/>
    <col collapsed="false" customWidth="true" hidden="false" outlineLevel="0" max="4" min="4" style="2" width="15.13"/>
    <col collapsed="false" customWidth="true" hidden="false" outlineLevel="0" max="5" min="5" style="3" width="3.7"/>
    <col collapsed="false" customWidth="true" hidden="false" outlineLevel="0" max="6" min="6" style="3" width="3.59"/>
    <col collapsed="false" customWidth="true" hidden="false" outlineLevel="0" max="7" min="7" style="3" width="4.46"/>
    <col collapsed="false" customWidth="true" hidden="false" outlineLevel="0" max="8" min="8" style="3" width="3.59"/>
    <col collapsed="false" customWidth="true" hidden="false" outlineLevel="0" max="9" min="9" style="3" width="2.83"/>
    <col collapsed="false" customWidth="true" hidden="false" outlineLevel="0" max="10" min="10" style="3" width="3.26"/>
    <col collapsed="false" customWidth="true" hidden="false" outlineLevel="0" max="1015" min="11" style="3" width="3.59"/>
    <col collapsed="false" customWidth="true" hidden="false" outlineLevel="0" max="1016" min="1016" style="3" width="4.13"/>
    <col collapsed="false" customWidth="true" hidden="false" outlineLevel="0" max="1017" min="1017" style="3" width="4.03"/>
    <col collapsed="false" customWidth="true" hidden="false" outlineLevel="0" max="1020" min="1018" style="0" width="3.59"/>
    <col collapsed="false" customWidth="true" hidden="false" outlineLevel="0" max="1021" min="1021" style="0" width="4.13"/>
    <col collapsed="false" customWidth="true" hidden="false" outlineLevel="0" max="1025" min="1022" style="0" width="4.03"/>
  </cols>
  <sheetData>
    <row r="1" customFormat="false" ht="15" hidden="false" customHeight="false" outlineLevel="0" collapsed="false">
      <c r="A1" s="4" t="s">
        <v>0</v>
      </c>
      <c r="B1" s="4"/>
      <c r="C1" s="4"/>
      <c r="D1" s="4"/>
      <c r="E1" s="4"/>
      <c r="F1" s="4"/>
    </row>
    <row r="4" customFormat="false" ht="18.75" hidden="false" customHeight="false" outlineLevel="0" collapsed="false">
      <c r="A4" s="5" t="n">
        <v>2018</v>
      </c>
      <c r="B4" s="6" t="s">
        <v>1</v>
      </c>
      <c r="C4" s="7"/>
      <c r="D4" s="8"/>
      <c r="E4" s="9"/>
      <c r="F4" s="9"/>
      <c r="G4" s="9"/>
      <c r="H4" s="9"/>
    </row>
    <row r="5" customFormat="false" ht="18.75" hidden="false" customHeight="false" outlineLevel="0" collapsed="false">
      <c r="A5" s="5"/>
      <c r="B5" s="6"/>
      <c r="C5" s="7"/>
      <c r="D5" s="8"/>
      <c r="E5" s="9"/>
      <c r="F5" s="9"/>
      <c r="G5" s="9"/>
      <c r="H5" s="9"/>
    </row>
    <row r="6" customFormat="false" ht="15.75" hidden="false" customHeight="false" outlineLevel="0" collapsed="false">
      <c r="A6" s="10"/>
      <c r="B6" s="11"/>
      <c r="C6" s="12"/>
      <c r="D6" s="13"/>
      <c r="E6" s="9"/>
      <c r="F6" s="9"/>
      <c r="G6" s="9"/>
      <c r="H6" s="9"/>
    </row>
    <row r="7" customFormat="false" ht="15.75" hidden="false" customHeight="false" outlineLevel="0" collapsed="false">
      <c r="A7" s="14"/>
      <c r="B7" s="15" t="s">
        <v>2</v>
      </c>
      <c r="C7" s="16"/>
      <c r="D7" s="17"/>
    </row>
    <row r="8" customFormat="false" ht="15.75" hidden="false" customHeight="false" outlineLevel="0" collapsed="false">
      <c r="A8" s="18"/>
      <c r="B8" s="19" t="s">
        <v>3</v>
      </c>
      <c r="C8" s="20" t="s">
        <v>4</v>
      </c>
      <c r="D8" s="21" t="s">
        <v>5</v>
      </c>
    </row>
    <row r="9" customFormat="false" ht="15.75" hidden="false" customHeight="false" outlineLevel="0" collapsed="false">
      <c r="A9" s="22"/>
      <c r="B9" s="23" t="s">
        <v>6</v>
      </c>
      <c r="C9" s="24" t="n">
        <f aca="false">'Teilplan A'!C27</f>
        <v>307406</v>
      </c>
      <c r="D9" s="25" t="n">
        <f aca="false">'Teilplan A'!F27</f>
        <v>272807.86</v>
      </c>
    </row>
    <row r="10" customFormat="false" ht="15.75" hidden="false" customHeight="false" outlineLevel="0" collapsed="false">
      <c r="A10" s="22"/>
      <c r="B10" s="23" t="s">
        <v>7</v>
      </c>
      <c r="C10" s="24" t="n">
        <f aca="false">'Teilplan B'!C15</f>
        <v>16780</v>
      </c>
      <c r="D10" s="25" t="n">
        <f aca="false">'Teilplan B'!E15</f>
        <v>11531.87</v>
      </c>
    </row>
    <row r="11" customFormat="false" ht="15.75" hidden="false" customHeight="true" outlineLevel="0" collapsed="false">
      <c r="A11" s="26"/>
      <c r="B11" s="27" t="s">
        <v>8</v>
      </c>
      <c r="C11" s="28" t="n">
        <f aca="false">SUM(C9:C10)</f>
        <v>324186</v>
      </c>
      <c r="D11" s="28" t="n">
        <f aca="false">SUM(D9:D10)</f>
        <v>284339.73</v>
      </c>
      <c r="E11" s="9"/>
    </row>
    <row r="12" customFormat="false" ht="15" hidden="false" customHeight="true" outlineLevel="0" collapsed="false">
      <c r="A12" s="29"/>
      <c r="B12" s="29"/>
      <c r="C12" s="29"/>
      <c r="D12" s="29"/>
    </row>
    <row r="13" customFormat="false" ht="15" hidden="false" customHeight="true" outlineLevel="0" collapsed="false">
      <c r="A13" s="30"/>
      <c r="B13" s="30"/>
      <c r="C13" s="30"/>
      <c r="D13" s="30"/>
    </row>
    <row r="14" customFormat="false" ht="15" hidden="false" customHeight="true" outlineLevel="0" collapsed="false">
      <c r="A14" s="31"/>
      <c r="B14" s="31"/>
      <c r="C14" s="31"/>
      <c r="D14" s="31"/>
    </row>
    <row r="15" s="33" customFormat="true" ht="15.75" hidden="false" customHeight="false" outlineLevel="0" collapsed="false">
      <c r="A15" s="32"/>
      <c r="B15" s="32"/>
      <c r="C15" s="32"/>
      <c r="D15" s="32"/>
    </row>
    <row r="16" customFormat="false" ht="15.75" hidden="false" customHeight="true" outlineLevel="0" collapsed="false">
      <c r="A16" s="34"/>
      <c r="B16" s="35" t="s">
        <v>9</v>
      </c>
      <c r="C16" s="36"/>
      <c r="D16" s="37"/>
    </row>
    <row r="17" customFormat="false" ht="15.75" hidden="false" customHeight="false" outlineLevel="0" collapsed="false">
      <c r="A17" s="18"/>
      <c r="B17" s="19" t="s">
        <v>3</v>
      </c>
      <c r="C17" s="20" t="s">
        <v>4</v>
      </c>
      <c r="D17" s="21" t="s">
        <v>5</v>
      </c>
      <c r="E17" s="9"/>
      <c r="F17" s="9"/>
      <c r="G17" s="9"/>
      <c r="H17" s="9"/>
      <c r="I17" s="9"/>
      <c r="J17" s="9"/>
    </row>
    <row r="18" customFormat="false" ht="15.75" hidden="false" customHeight="true" outlineLevel="0" collapsed="false">
      <c r="A18" s="22"/>
      <c r="B18" s="38" t="s">
        <v>6</v>
      </c>
      <c r="C18" s="39" t="n">
        <f aca="false">'Teilplan A'!C79</f>
        <v>286906</v>
      </c>
      <c r="D18" s="39" t="n">
        <f aca="false">'Teilplan A'!F79</f>
        <v>262524.67</v>
      </c>
      <c r="E18" s="40"/>
      <c r="F18" s="9"/>
      <c r="G18" s="9"/>
      <c r="H18" s="9"/>
      <c r="I18" s="9"/>
      <c r="J18" s="9"/>
    </row>
    <row r="19" customFormat="false" ht="15.75" hidden="false" customHeight="true" outlineLevel="0" collapsed="false">
      <c r="A19" s="41"/>
      <c r="B19" s="42" t="s">
        <v>7</v>
      </c>
      <c r="C19" s="39" t="n">
        <f aca="false">'Teilplan B'!C43</f>
        <v>33280</v>
      </c>
      <c r="D19" s="43" t="n">
        <f aca="false">'Teilplan B'!E43</f>
        <v>21531.06</v>
      </c>
      <c r="E19" s="9"/>
      <c r="F19" s="9"/>
      <c r="G19" s="9"/>
      <c r="H19" s="9"/>
      <c r="I19" s="9"/>
      <c r="J19" s="9"/>
    </row>
    <row r="20" customFormat="false" ht="15.75" hidden="false" customHeight="true" outlineLevel="0" collapsed="false">
      <c r="A20" s="44"/>
      <c r="B20" s="45" t="s">
        <v>10</v>
      </c>
      <c r="C20" s="46" t="n">
        <f aca="false">SUM(C18:C19)</f>
        <v>320186</v>
      </c>
      <c r="D20" s="47" t="n">
        <f aca="false">SUM(D18:D19)</f>
        <v>284055.73</v>
      </c>
      <c r="E20" s="48"/>
      <c r="F20" s="49"/>
      <c r="G20" s="50"/>
      <c r="H20" s="50"/>
      <c r="I20" s="9"/>
      <c r="J20" s="9"/>
    </row>
    <row r="21" customFormat="false" ht="15.75" hidden="false" customHeight="true" outlineLevel="0" collapsed="false">
      <c r="A21" s="51"/>
      <c r="B21" s="51"/>
      <c r="C21" s="51"/>
      <c r="D21" s="51"/>
      <c r="E21" s="48"/>
      <c r="F21" s="49"/>
      <c r="G21" s="50"/>
      <c r="H21" s="50"/>
      <c r="I21" s="9"/>
      <c r="J21" s="9"/>
    </row>
    <row r="22" customFormat="false" ht="15.75" hidden="false" customHeight="true" outlineLevel="0" collapsed="false">
      <c r="A22" s="52"/>
      <c r="B22" s="53" t="s">
        <v>11</v>
      </c>
      <c r="C22" s="54" t="n">
        <f aca="false">C11-C20</f>
        <v>4000</v>
      </c>
      <c r="D22" s="55" t="n">
        <f aca="false">D11-D20</f>
        <v>284</v>
      </c>
      <c r="E22" s="48"/>
      <c r="F22" s="49"/>
      <c r="G22" s="50"/>
      <c r="H22" s="50"/>
      <c r="I22" s="9"/>
      <c r="J22" s="9"/>
    </row>
  </sheetData>
  <mergeCells count="6">
    <mergeCell ref="A1:D1"/>
    <mergeCell ref="A12:D12"/>
    <mergeCell ref="A13:D13"/>
    <mergeCell ref="A14:D14"/>
    <mergeCell ref="A15:D15"/>
    <mergeCell ref="A21:D21"/>
  </mergeCells>
  <printOptions headings="false" gridLines="false" gridLinesSet="true" horizontalCentered="false" verticalCentered="false"/>
  <pageMargins left="0.7875" right="0.7875" top="1.05277777777778" bottom="1.05277777777778" header="0.787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>&amp;C&amp;"Arial,Standard"&amp;10&amp;A</oddHeader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I95"/>
  <sheetViews>
    <sheetView showFormulas="false" showGridLines="true" showRowColHeaders="true" showZeros="true" rightToLeft="false" tabSelected="true" showOutlineSymbols="true" defaultGridColor="true" view="normal" topLeftCell="A28" colorId="64" zoomScale="90" zoomScaleNormal="90" zoomScalePageLayoutView="100" workbookViewId="0">
      <selection pane="topLeft" activeCell="C6" activeCellId="0" sqref="C6"/>
    </sheetView>
  </sheetViews>
  <sheetFormatPr defaultRowHeight="14.25" zeroHeight="false" outlineLevelRow="0" outlineLevelCol="0"/>
  <cols>
    <col collapsed="false" customWidth="true" hidden="false" outlineLevel="0" max="1" min="1" style="1" width="5.44"/>
    <col collapsed="false" customWidth="true" hidden="false" outlineLevel="0" max="2" min="2" style="1" width="46.35"/>
    <col collapsed="false" customWidth="true" hidden="false" outlineLevel="0" max="3" min="3" style="2" width="10.85"/>
    <col collapsed="false" customWidth="true" hidden="false" outlineLevel="0" max="4" min="4" style="2" width="12.63"/>
    <col collapsed="false" customWidth="true" hidden="false" outlineLevel="0" max="5" min="5" style="2" width="9.46"/>
    <col collapsed="false" customWidth="true" hidden="false" outlineLevel="0" max="8" min="6" style="2" width="9.25"/>
    <col collapsed="false" customWidth="true" hidden="false" outlineLevel="0" max="11" min="9" style="1" width="9.25"/>
    <col collapsed="false" customWidth="true" hidden="false" outlineLevel="0" max="12" min="12" style="3" width="23.94"/>
    <col collapsed="false" customWidth="true" hidden="false" outlineLevel="0" max="13" min="13" style="3" width="16.76"/>
    <col collapsed="false" customWidth="true" hidden="false" outlineLevel="0" max="14" min="14" style="3" width="3.59"/>
    <col collapsed="false" customWidth="true" hidden="false" outlineLevel="0" max="15" min="15" style="3" width="4.46"/>
    <col collapsed="false" customWidth="true" hidden="false" outlineLevel="0" max="16" min="16" style="3" width="3.59"/>
    <col collapsed="false" customWidth="true" hidden="false" outlineLevel="0" max="17" min="17" style="3" width="2.83"/>
    <col collapsed="false" customWidth="true" hidden="false" outlineLevel="0" max="18" min="18" style="3" width="3.26"/>
    <col collapsed="false" customWidth="true" hidden="false" outlineLevel="0" max="1023" min="19" style="3" width="3.59"/>
    <col collapsed="false" customWidth="true" hidden="false" outlineLevel="0" max="1025" min="1024" style="0" width="3.59"/>
  </cols>
  <sheetData>
    <row r="1" s="61" customFormat="true" ht="18.75" hidden="false" customHeight="false" outlineLevel="0" collapsed="false">
      <c r="A1" s="5" t="n">
        <f aca="false">Gesamtplan!A4</f>
        <v>2018</v>
      </c>
      <c r="B1" s="6" t="s">
        <v>12</v>
      </c>
      <c r="C1" s="56"/>
      <c r="D1" s="56"/>
      <c r="E1" s="56"/>
      <c r="F1" s="57"/>
      <c r="G1" s="58"/>
      <c r="H1" s="58"/>
      <c r="I1" s="59"/>
      <c r="J1" s="59"/>
      <c r="K1" s="59"/>
      <c r="L1" s="60"/>
      <c r="M1" s="60"/>
      <c r="N1" s="60"/>
      <c r="O1" s="60"/>
      <c r="P1" s="60"/>
    </row>
    <row r="2" customFormat="false" ht="15.75" hidden="false" customHeight="false" outlineLevel="0" collapsed="false">
      <c r="A2" s="62"/>
      <c r="B2" s="63"/>
      <c r="C2" s="7"/>
      <c r="D2" s="7"/>
      <c r="E2" s="7"/>
      <c r="F2" s="8"/>
      <c r="G2" s="8"/>
      <c r="H2" s="8"/>
      <c r="I2" s="64"/>
      <c r="J2" s="64"/>
      <c r="K2" s="64"/>
      <c r="L2" s="9"/>
      <c r="M2" s="9"/>
      <c r="N2" s="9"/>
      <c r="O2" s="9"/>
      <c r="P2" s="9"/>
    </row>
    <row r="3" s="72" customFormat="true" ht="18.75" hidden="false" customHeight="false" outlineLevel="0" collapsed="false">
      <c r="A3" s="65"/>
      <c r="B3" s="66" t="s">
        <v>13</v>
      </c>
      <c r="C3" s="67"/>
      <c r="D3" s="67"/>
      <c r="E3" s="67"/>
      <c r="F3" s="68"/>
      <c r="G3" s="68"/>
      <c r="H3" s="68"/>
      <c r="I3" s="69"/>
      <c r="J3" s="69"/>
      <c r="K3" s="70"/>
      <c r="L3" s="71"/>
    </row>
    <row r="4" customFormat="false" ht="31.5" hidden="false" customHeight="false" outlineLevel="0" collapsed="false">
      <c r="A4" s="18" t="s">
        <v>14</v>
      </c>
      <c r="B4" s="19" t="s">
        <v>3</v>
      </c>
      <c r="C4" s="20" t="s">
        <v>4</v>
      </c>
      <c r="D4" s="20" t="s">
        <v>15</v>
      </c>
      <c r="E4" s="20" t="s">
        <v>16</v>
      </c>
      <c r="F4" s="21" t="s">
        <v>5</v>
      </c>
      <c r="G4" s="73" t="s">
        <v>17</v>
      </c>
      <c r="H4" s="73" t="s">
        <v>18</v>
      </c>
      <c r="I4" s="21" t="s">
        <v>19</v>
      </c>
      <c r="J4" s="21" t="s">
        <v>20</v>
      </c>
      <c r="K4" s="74" t="s">
        <v>21</v>
      </c>
      <c r="L4" s="75" t="s">
        <v>22</v>
      </c>
    </row>
    <row r="5" customFormat="false" ht="15.75" hidden="false" customHeight="false" outlineLevel="0" collapsed="false">
      <c r="A5" s="76" t="s">
        <v>23</v>
      </c>
      <c r="B5" s="77" t="s">
        <v>24</v>
      </c>
      <c r="C5" s="78" t="n">
        <v>0</v>
      </c>
      <c r="D5" s="78" t="n">
        <v>0</v>
      </c>
      <c r="E5" s="78" t="n">
        <v>0</v>
      </c>
      <c r="F5" s="79" t="n">
        <v>0</v>
      </c>
      <c r="G5" s="78" t="n">
        <v>0</v>
      </c>
      <c r="H5" s="78" t="n">
        <v>0</v>
      </c>
      <c r="I5" s="79" t="n">
        <v>0</v>
      </c>
      <c r="J5" s="79" t="n">
        <v>0</v>
      </c>
      <c r="K5" s="80" t="n">
        <v>0</v>
      </c>
      <c r="L5" s="81"/>
    </row>
    <row r="6" customFormat="false" ht="15.75" hidden="false" customHeight="false" outlineLevel="0" collapsed="false">
      <c r="A6" s="22" t="s">
        <v>25</v>
      </c>
      <c r="B6" s="23" t="s">
        <v>26</v>
      </c>
      <c r="C6" s="24" t="n">
        <v>270000</v>
      </c>
      <c r="D6" s="24" t="n">
        <v>230000</v>
      </c>
      <c r="E6" s="24" t="n">
        <v>230000</v>
      </c>
      <c r="F6" s="25" t="n">
        <v>206228</v>
      </c>
      <c r="G6" s="25" t="n">
        <v>230000</v>
      </c>
      <c r="H6" s="25" t="n">
        <v>230000</v>
      </c>
      <c r="I6" s="25" t="n">
        <v>228327</v>
      </c>
      <c r="J6" s="25" t="n">
        <v>200000</v>
      </c>
      <c r="K6" s="82" t="n">
        <v>225684</v>
      </c>
      <c r="L6" s="83" t="s">
        <v>27</v>
      </c>
    </row>
    <row r="7" customFormat="false" ht="15.75" hidden="false" customHeight="false" outlineLevel="0" collapsed="false">
      <c r="A7" s="84" t="s">
        <v>28</v>
      </c>
      <c r="B7" s="23" t="s">
        <v>29</v>
      </c>
      <c r="C7" s="24" t="n">
        <v>13400</v>
      </c>
      <c r="D7" s="24" t="n">
        <v>0</v>
      </c>
      <c r="E7" s="24" t="n">
        <v>0</v>
      </c>
      <c r="F7" s="24" t="n">
        <v>0</v>
      </c>
      <c r="G7" s="24" t="n">
        <v>0</v>
      </c>
      <c r="H7" s="24" t="n">
        <v>0</v>
      </c>
      <c r="I7" s="24" t="n">
        <v>0</v>
      </c>
      <c r="J7" s="24" t="n">
        <v>0</v>
      </c>
      <c r="K7" s="24" t="n">
        <v>0</v>
      </c>
      <c r="L7" s="85" t="s">
        <v>30</v>
      </c>
    </row>
    <row r="8" customFormat="false" ht="15.75" hidden="false" customHeight="false" outlineLevel="0" collapsed="false">
      <c r="A8" s="84" t="s">
        <v>31</v>
      </c>
      <c r="B8" s="23" t="s">
        <v>32</v>
      </c>
      <c r="C8" s="24" t="n">
        <v>2000</v>
      </c>
      <c r="D8" s="24" t="n">
        <v>2000</v>
      </c>
      <c r="E8" s="24" t="n">
        <v>2000</v>
      </c>
      <c r="F8" s="25" t="n">
        <v>868</v>
      </c>
      <c r="G8" s="25" t="n">
        <v>2000</v>
      </c>
      <c r="H8" s="25" t="n">
        <v>2000</v>
      </c>
      <c r="I8" s="25" t="n">
        <v>1884</v>
      </c>
      <c r="J8" s="25" t="n">
        <v>1900</v>
      </c>
      <c r="K8" s="82" t="n">
        <v>2291</v>
      </c>
      <c r="L8" s="86"/>
    </row>
    <row r="9" customFormat="false" ht="15.75" hidden="false" customHeight="false" outlineLevel="0" collapsed="false">
      <c r="A9" s="22" t="s">
        <v>33</v>
      </c>
      <c r="B9" s="23" t="s">
        <v>34</v>
      </c>
      <c r="C9" s="24" t="n">
        <v>500</v>
      </c>
      <c r="D9" s="24" t="n">
        <v>500</v>
      </c>
      <c r="E9" s="24" t="n">
        <v>500</v>
      </c>
      <c r="F9" s="25" t="n">
        <v>274</v>
      </c>
      <c r="G9" s="43" t="n">
        <v>500</v>
      </c>
      <c r="H9" s="43" t="n">
        <v>500</v>
      </c>
      <c r="I9" s="25" t="n">
        <v>490.88</v>
      </c>
      <c r="J9" s="25" t="n">
        <v>400</v>
      </c>
      <c r="K9" s="82" t="n">
        <v>863.12</v>
      </c>
      <c r="L9" s="85" t="s">
        <v>35</v>
      </c>
      <c r="M9" s="87"/>
      <c r="N9" s="87"/>
    </row>
    <row r="10" customFormat="false" ht="15.75" hidden="false" customHeight="false" outlineLevel="0" collapsed="false">
      <c r="A10" s="22" t="s">
        <v>36</v>
      </c>
      <c r="B10" s="23" t="s">
        <v>37</v>
      </c>
      <c r="C10" s="24" t="n">
        <v>3000</v>
      </c>
      <c r="D10" s="57" t="n">
        <v>23000</v>
      </c>
      <c r="E10" s="24" t="n">
        <v>3000</v>
      </c>
      <c r="F10" s="25" t="n">
        <v>18856.51</v>
      </c>
      <c r="G10" s="43" t="n">
        <v>2000</v>
      </c>
      <c r="H10" s="43" t="n">
        <v>2000</v>
      </c>
      <c r="I10" s="25" t="n">
        <v>1819.8</v>
      </c>
      <c r="J10" s="25" t="n">
        <v>4000</v>
      </c>
      <c r="K10" s="82" t="n">
        <v>7015.43</v>
      </c>
      <c r="L10" s="86"/>
    </row>
    <row r="11" customFormat="false" ht="15.75" hidden="false" customHeight="false" outlineLevel="0" collapsed="false">
      <c r="A11" s="22" t="s">
        <v>38</v>
      </c>
      <c r="B11" s="23" t="s">
        <v>39</v>
      </c>
      <c r="C11" s="24" t="n">
        <v>4000</v>
      </c>
      <c r="D11" s="24" t="n">
        <v>7000</v>
      </c>
      <c r="E11" s="24" t="n">
        <v>7000</v>
      </c>
      <c r="F11" s="25" t="n">
        <v>3143</v>
      </c>
      <c r="G11" s="25" t="n">
        <v>7000</v>
      </c>
      <c r="H11" s="25" t="n">
        <v>7000</v>
      </c>
      <c r="I11" s="25" t="n">
        <v>3207.67</v>
      </c>
      <c r="J11" s="25" t="n">
        <v>7000</v>
      </c>
      <c r="K11" s="82" t="n">
        <v>9338</v>
      </c>
      <c r="L11" s="83" t="s">
        <v>40</v>
      </c>
    </row>
    <row r="12" customFormat="false" ht="15.75" hidden="false" customHeight="false" outlineLevel="0" collapsed="false">
      <c r="A12" s="22" t="s">
        <v>41</v>
      </c>
      <c r="B12" s="23" t="s">
        <v>42</v>
      </c>
      <c r="C12" s="24" t="n">
        <v>200</v>
      </c>
      <c r="D12" s="24" t="n">
        <v>200</v>
      </c>
      <c r="E12" s="24" t="n">
        <v>200</v>
      </c>
      <c r="F12" s="25" t="n">
        <v>185</v>
      </c>
      <c r="G12" s="25" t="n">
        <v>100</v>
      </c>
      <c r="H12" s="25" t="n">
        <v>100</v>
      </c>
      <c r="I12" s="25" t="n">
        <v>0</v>
      </c>
      <c r="J12" s="25" t="n">
        <v>200</v>
      </c>
      <c r="K12" s="82" t="n">
        <v>0</v>
      </c>
      <c r="L12" s="83" t="s">
        <v>43</v>
      </c>
    </row>
    <row r="13" customFormat="false" ht="15.75" hidden="false" customHeight="false" outlineLevel="0" collapsed="false">
      <c r="A13" s="22" t="s">
        <v>44</v>
      </c>
      <c r="B13" s="23" t="s">
        <v>45</v>
      </c>
      <c r="C13" s="24" t="n">
        <v>0</v>
      </c>
      <c r="D13" s="24" t="n">
        <v>100</v>
      </c>
      <c r="E13" s="24" t="n">
        <v>100</v>
      </c>
      <c r="F13" s="25" t="n">
        <v>0</v>
      </c>
      <c r="G13" s="25" t="n">
        <v>0</v>
      </c>
      <c r="H13" s="25" t="n">
        <v>0</v>
      </c>
      <c r="I13" s="25" t="n">
        <v>0</v>
      </c>
      <c r="J13" s="25" t="n">
        <v>0</v>
      </c>
      <c r="K13" s="82" t="n">
        <v>0</v>
      </c>
      <c r="L13" s="83" t="s">
        <v>46</v>
      </c>
    </row>
    <row r="14" customFormat="false" ht="15.75" hidden="false" customHeight="false" outlineLevel="0" collapsed="false">
      <c r="A14" s="22" t="s">
        <v>47</v>
      </c>
      <c r="B14" s="23" t="s">
        <v>48</v>
      </c>
      <c r="C14" s="24" t="n">
        <v>600</v>
      </c>
      <c r="D14" s="24" t="n">
        <v>500</v>
      </c>
      <c r="E14" s="24" t="n">
        <v>500</v>
      </c>
      <c r="F14" s="25" t="n">
        <v>0</v>
      </c>
      <c r="G14" s="25" t="n">
        <v>500</v>
      </c>
      <c r="H14" s="25" t="n">
        <v>500</v>
      </c>
      <c r="I14" s="25" t="n">
        <v>0</v>
      </c>
      <c r="J14" s="25" t="n">
        <v>400</v>
      </c>
      <c r="K14" s="82" t="n">
        <v>690.03</v>
      </c>
      <c r="L14" s="83" t="s">
        <v>49</v>
      </c>
    </row>
    <row r="15" customFormat="false" ht="15.75" hidden="false" customHeight="true" outlineLevel="0" collapsed="false">
      <c r="A15" s="22" t="s">
        <v>50</v>
      </c>
      <c r="B15" s="23" t="s">
        <v>51</v>
      </c>
      <c r="C15" s="24" t="n">
        <v>1500</v>
      </c>
      <c r="D15" s="24" t="n">
        <v>1000</v>
      </c>
      <c r="E15" s="24" t="n">
        <v>1000</v>
      </c>
      <c r="F15" s="25" t="n">
        <v>1470.51</v>
      </c>
      <c r="G15" s="25" t="n">
        <v>50</v>
      </c>
      <c r="H15" s="25" t="n">
        <v>50</v>
      </c>
      <c r="I15" s="25" t="n">
        <v>1142.18</v>
      </c>
      <c r="J15" s="25" t="n">
        <v>50</v>
      </c>
      <c r="K15" s="82" t="n">
        <v>86.32</v>
      </c>
      <c r="L15" s="86"/>
    </row>
    <row r="16" customFormat="false" ht="15.75" hidden="false" customHeight="false" outlineLevel="0" collapsed="false">
      <c r="A16" s="22" t="s">
        <v>52</v>
      </c>
      <c r="B16" s="23" t="s">
        <v>53</v>
      </c>
      <c r="C16" s="24" t="n">
        <v>600</v>
      </c>
      <c r="D16" s="24" t="n">
        <v>600</v>
      </c>
      <c r="E16" s="24" t="n">
        <v>600</v>
      </c>
      <c r="F16" s="25" t="n">
        <v>153.18</v>
      </c>
      <c r="G16" s="43" t="n">
        <v>600</v>
      </c>
      <c r="H16" s="43" t="n">
        <v>600</v>
      </c>
      <c r="I16" s="25" t="n">
        <v>361.79</v>
      </c>
      <c r="J16" s="25" t="n">
        <v>550</v>
      </c>
      <c r="K16" s="82" t="n">
        <v>907.98</v>
      </c>
      <c r="L16" s="83" t="s">
        <v>54</v>
      </c>
    </row>
    <row r="17" customFormat="false" ht="15.75" hidden="false" customHeight="true" outlineLevel="0" collapsed="false">
      <c r="A17" s="22" t="s">
        <v>55</v>
      </c>
      <c r="B17" s="23" t="s">
        <v>56</v>
      </c>
      <c r="C17" s="24" t="n">
        <v>1</v>
      </c>
      <c r="D17" s="24" t="n">
        <v>1</v>
      </c>
      <c r="E17" s="24" t="n">
        <v>1</v>
      </c>
      <c r="F17" s="25" t="n">
        <v>0</v>
      </c>
      <c r="G17" s="25" t="n">
        <v>1</v>
      </c>
      <c r="H17" s="25" t="n">
        <v>1</v>
      </c>
      <c r="I17" s="25" t="n">
        <v>0</v>
      </c>
      <c r="J17" s="25" t="n">
        <v>1</v>
      </c>
      <c r="K17" s="82" t="n">
        <v>0</v>
      </c>
      <c r="L17" s="83" t="s">
        <v>57</v>
      </c>
    </row>
    <row r="18" customFormat="false" ht="15.75" hidden="false" customHeight="true" outlineLevel="0" collapsed="false">
      <c r="A18" s="22" t="s">
        <v>58</v>
      </c>
      <c r="B18" s="23" t="s">
        <v>59</v>
      </c>
      <c r="C18" s="24" t="n">
        <v>600</v>
      </c>
      <c r="D18" s="24" t="n">
        <v>600</v>
      </c>
      <c r="E18" s="24" t="n">
        <v>600</v>
      </c>
      <c r="F18" s="25" t="n">
        <v>325</v>
      </c>
      <c r="G18" s="25" t="n">
        <v>600</v>
      </c>
      <c r="H18" s="25" t="n">
        <v>600</v>
      </c>
      <c r="I18" s="25" t="n">
        <v>800</v>
      </c>
      <c r="J18" s="25" t="n">
        <v>1000</v>
      </c>
      <c r="K18" s="82" t="n">
        <v>560</v>
      </c>
      <c r="L18" s="83" t="s">
        <v>60</v>
      </c>
    </row>
    <row r="19" customFormat="false" ht="15.75" hidden="false" customHeight="true" outlineLevel="0" collapsed="false">
      <c r="A19" s="22" t="s">
        <v>61</v>
      </c>
      <c r="B19" s="23" t="s">
        <v>62</v>
      </c>
      <c r="C19" s="24" t="n">
        <v>5</v>
      </c>
      <c r="D19" s="24" t="n">
        <v>25</v>
      </c>
      <c r="E19" s="24" t="n">
        <v>25</v>
      </c>
      <c r="F19" s="25" t="n">
        <v>0</v>
      </c>
      <c r="G19" s="25" t="n">
        <v>25</v>
      </c>
      <c r="H19" s="25" t="n">
        <v>25</v>
      </c>
      <c r="I19" s="25" t="n">
        <v>1.28</v>
      </c>
      <c r="J19" s="25" t="n">
        <v>50</v>
      </c>
      <c r="K19" s="82" t="n">
        <v>21.57</v>
      </c>
      <c r="L19" s="9"/>
    </row>
    <row r="20" customFormat="false" ht="15.75" hidden="false" customHeight="true" outlineLevel="0" collapsed="false">
      <c r="A20" s="22" t="s">
        <v>63</v>
      </c>
      <c r="B20" s="23" t="s">
        <v>64</v>
      </c>
      <c r="C20" s="24" t="n">
        <v>1500</v>
      </c>
      <c r="D20" s="24" t="n">
        <v>1500</v>
      </c>
      <c r="E20" s="24" t="n">
        <v>1500</v>
      </c>
      <c r="F20" s="25" t="n">
        <v>100</v>
      </c>
      <c r="G20" s="25" t="n">
        <v>1500</v>
      </c>
      <c r="H20" s="25" t="n">
        <v>1500</v>
      </c>
      <c r="I20" s="25" t="n">
        <v>0</v>
      </c>
      <c r="J20" s="25" t="n">
        <v>1000</v>
      </c>
      <c r="K20" s="82" t="n">
        <v>1000</v>
      </c>
      <c r="L20" s="9"/>
    </row>
    <row r="21" customFormat="false" ht="15.75" hidden="false" customHeight="true" outlineLevel="0" collapsed="false">
      <c r="A21" s="88" t="s">
        <v>65</v>
      </c>
      <c r="B21" s="89" t="s">
        <v>66</v>
      </c>
      <c r="C21" s="90" t="n">
        <v>0</v>
      </c>
      <c r="D21" s="90" t="n">
        <v>84624.64</v>
      </c>
      <c r="E21" s="90" t="n">
        <v>79252.92</v>
      </c>
      <c r="F21" s="91" t="n">
        <v>32805.19</v>
      </c>
      <c r="G21" s="91" t="n">
        <v>71710.73</v>
      </c>
      <c r="H21" s="91" t="n">
        <v>50417.47</v>
      </c>
      <c r="I21" s="90" t="n">
        <v>9915.42</v>
      </c>
      <c r="J21" s="90" t="n">
        <v>43724</v>
      </c>
      <c r="K21" s="92" t="n">
        <v>0</v>
      </c>
      <c r="L21" s="9"/>
    </row>
    <row r="22" customFormat="false" ht="15.75" hidden="false" customHeight="true" outlineLevel="0" collapsed="false">
      <c r="A22" s="93" t="s">
        <v>67</v>
      </c>
      <c r="B22" s="94" t="s">
        <v>68</v>
      </c>
      <c r="C22" s="95" t="n">
        <f aca="false">ABS('moritz.medien'!B7)</f>
        <v>9500</v>
      </c>
      <c r="D22" s="95" t="n">
        <v>8399.47</v>
      </c>
      <c r="E22" s="95" t="n">
        <v>8399.47</v>
      </c>
      <c r="F22" s="95" t="n">
        <v>8399.47</v>
      </c>
      <c r="G22" s="96" t="n">
        <v>2369.62</v>
      </c>
      <c r="H22" s="96" t="n">
        <v>2369.62</v>
      </c>
      <c r="I22" s="95" t="n">
        <v>0</v>
      </c>
      <c r="J22" s="95" t="n">
        <v>9949.69</v>
      </c>
      <c r="K22" s="97" t="n">
        <v>5491.75</v>
      </c>
      <c r="L22" s="98"/>
    </row>
    <row r="23" customFormat="false" ht="15.75" hidden="false" customHeight="true" outlineLevel="0" collapsed="false">
      <c r="A23" s="99" t="s">
        <v>69</v>
      </c>
      <c r="B23" s="100" t="s">
        <v>70</v>
      </c>
      <c r="C23" s="101" t="n">
        <v>0</v>
      </c>
      <c r="D23" s="101" t="n">
        <v>0</v>
      </c>
      <c r="E23" s="101" t="n">
        <v>0</v>
      </c>
      <c r="F23" s="102" t="n">
        <v>0</v>
      </c>
      <c r="G23" s="101" t="n">
        <v>0</v>
      </c>
      <c r="H23" s="101" t="n">
        <v>0</v>
      </c>
      <c r="I23" s="101" t="n">
        <v>0</v>
      </c>
      <c r="J23" s="101" t="n">
        <v>17002.82</v>
      </c>
      <c r="K23" s="103" t="n">
        <v>0</v>
      </c>
      <c r="L23" s="81"/>
    </row>
    <row r="24" s="110" customFormat="true" ht="15.75" hidden="false" customHeight="true" outlineLevel="0" collapsed="false">
      <c r="A24" s="104" t="s">
        <v>71</v>
      </c>
      <c r="B24" s="105" t="s">
        <v>72</v>
      </c>
      <c r="C24" s="106" t="n">
        <v>0</v>
      </c>
      <c r="D24" s="106" t="n">
        <v>0</v>
      </c>
      <c r="E24" s="106" t="n">
        <v>0</v>
      </c>
      <c r="F24" s="107" t="n">
        <v>0</v>
      </c>
      <c r="G24" s="107" t="n">
        <v>0</v>
      </c>
      <c r="H24" s="107" t="n">
        <v>0</v>
      </c>
      <c r="I24" s="107" t="n">
        <v>0</v>
      </c>
      <c r="J24" s="107" t="n">
        <v>0</v>
      </c>
      <c r="K24" s="108" t="n">
        <v>0</v>
      </c>
      <c r="L24" s="9"/>
      <c r="M24" s="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</row>
    <row r="25" customFormat="false" ht="15.75" hidden="false" customHeight="true" outlineLevel="0" collapsed="false">
      <c r="A25" s="111" t="s">
        <v>73</v>
      </c>
      <c r="B25" s="112" t="s">
        <v>74</v>
      </c>
      <c r="C25" s="113" t="n">
        <v>0</v>
      </c>
      <c r="D25" s="113" t="n">
        <v>0</v>
      </c>
      <c r="E25" s="113" t="n">
        <v>0</v>
      </c>
      <c r="F25" s="113" t="n">
        <v>0</v>
      </c>
      <c r="G25" s="114" t="n">
        <v>3328.2</v>
      </c>
      <c r="H25" s="114" t="n">
        <v>3328.2</v>
      </c>
      <c r="I25" s="114" t="n">
        <v>0</v>
      </c>
      <c r="J25" s="114" t="n">
        <v>0</v>
      </c>
      <c r="K25" s="115" t="n">
        <v>0</v>
      </c>
      <c r="L25" s="9"/>
      <c r="M25" s="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</row>
    <row r="26" customFormat="false" ht="15.75" hidden="false" customHeight="true" outlineLevel="0" collapsed="false">
      <c r="A26" s="22" t="s">
        <v>75</v>
      </c>
      <c r="B26" s="23" t="s">
        <v>76</v>
      </c>
      <c r="C26" s="24" t="n">
        <v>0</v>
      </c>
      <c r="D26" s="24" t="n">
        <v>0</v>
      </c>
      <c r="E26" s="24" t="n">
        <v>0</v>
      </c>
      <c r="F26" s="25" t="n">
        <v>0</v>
      </c>
      <c r="G26" s="25" t="n">
        <v>3300</v>
      </c>
      <c r="H26" s="25" t="n">
        <v>3300</v>
      </c>
      <c r="I26" s="25" t="n">
        <v>0</v>
      </c>
      <c r="J26" s="25" t="n">
        <v>0</v>
      </c>
      <c r="K26" s="82" t="n">
        <v>0</v>
      </c>
      <c r="L26" s="9"/>
      <c r="M26" s="9"/>
    </row>
    <row r="27" customFormat="false" ht="15.75" hidden="false" customHeight="true" outlineLevel="0" collapsed="false">
      <c r="A27" s="26"/>
      <c r="B27" s="27" t="s">
        <v>77</v>
      </c>
      <c r="C27" s="28" t="n">
        <f aca="false">SUM(C5:C26)</f>
        <v>307406</v>
      </c>
      <c r="D27" s="28" t="n">
        <f aca="false">SUM(D5:D26)</f>
        <v>360050.11</v>
      </c>
      <c r="E27" s="28" t="n">
        <f aca="false">SUM(E5:E26)</f>
        <v>334678.39</v>
      </c>
      <c r="F27" s="28" t="n">
        <f aca="false">SUM(F5:F26)</f>
        <v>272807.86</v>
      </c>
      <c r="G27" s="28" t="n">
        <f aca="false">SUM(G5:G26)</f>
        <v>325584.55</v>
      </c>
      <c r="H27" s="28" t="n">
        <f aca="false">SUM(H5:H26)</f>
        <v>304291.29</v>
      </c>
      <c r="I27" s="28" t="n">
        <f aca="false">SUM(I5:I26)</f>
        <v>247950.02</v>
      </c>
      <c r="J27" s="28" t="n">
        <f aca="false">SUM(J5:J26)</f>
        <v>287227.51</v>
      </c>
      <c r="K27" s="28" t="n">
        <f aca="false">SUM(K5:K26)</f>
        <v>253949.2</v>
      </c>
      <c r="L27" s="9"/>
      <c r="M27" s="9"/>
    </row>
    <row r="28" customFormat="false" ht="15" hidden="false" customHeight="true" outlineLevel="0" collapsed="false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</row>
    <row r="29" s="33" customFormat="true" ht="15.75" hidden="false" customHeight="false" outlineLevel="0" collapsed="false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="72" customFormat="true" ht="18.75" hidden="false" customHeight="true" outlineLevel="0" collapsed="false">
      <c r="A30" s="116"/>
      <c r="B30" s="117" t="s">
        <v>78</v>
      </c>
      <c r="C30" s="118"/>
      <c r="D30" s="118"/>
      <c r="E30" s="118"/>
      <c r="F30" s="119"/>
      <c r="G30" s="119"/>
      <c r="H30" s="119"/>
      <c r="I30" s="120"/>
      <c r="J30" s="120"/>
      <c r="K30" s="121"/>
      <c r="L30" s="122"/>
    </row>
    <row r="31" customFormat="false" ht="34.5" hidden="false" customHeight="true" outlineLevel="0" collapsed="false">
      <c r="A31" s="18" t="s">
        <v>14</v>
      </c>
      <c r="B31" s="19" t="s">
        <v>3</v>
      </c>
      <c r="C31" s="20" t="s">
        <v>4</v>
      </c>
      <c r="D31" s="20" t="s">
        <v>15</v>
      </c>
      <c r="E31" s="20" t="s">
        <v>16</v>
      </c>
      <c r="F31" s="21" t="s">
        <v>5</v>
      </c>
      <c r="G31" s="73" t="s">
        <v>17</v>
      </c>
      <c r="H31" s="73" t="s">
        <v>18</v>
      </c>
      <c r="I31" s="21" t="s">
        <v>79</v>
      </c>
      <c r="J31" s="21" t="s">
        <v>20</v>
      </c>
      <c r="K31" s="74" t="s">
        <v>21</v>
      </c>
      <c r="L31" s="123"/>
      <c r="M31" s="9"/>
      <c r="N31" s="9"/>
      <c r="O31" s="9"/>
      <c r="P31" s="9"/>
      <c r="Q31" s="9"/>
      <c r="R31" s="9"/>
    </row>
    <row r="32" customFormat="false" ht="15.75" hidden="false" customHeight="true" outlineLevel="0" collapsed="false">
      <c r="A32" s="22" t="s">
        <v>80</v>
      </c>
      <c r="B32" s="38" t="s">
        <v>81</v>
      </c>
      <c r="C32" s="124" t="n">
        <v>45000</v>
      </c>
      <c r="D32" s="124" t="n">
        <v>45079.95</v>
      </c>
      <c r="E32" s="39" t="n">
        <v>49680</v>
      </c>
      <c r="F32" s="43" t="n">
        <v>35920.12</v>
      </c>
      <c r="G32" s="125" t="n">
        <v>45108.43</v>
      </c>
      <c r="H32" s="25" t="n">
        <v>42000</v>
      </c>
      <c r="I32" s="24" t="n">
        <v>38465.03</v>
      </c>
      <c r="J32" s="24" t="n">
        <v>35000</v>
      </c>
      <c r="K32" s="126" t="n">
        <v>35937.26</v>
      </c>
      <c r="L32" s="40"/>
      <c r="M32" s="40"/>
      <c r="N32" s="9"/>
      <c r="O32" s="9"/>
      <c r="P32" s="9"/>
      <c r="Q32" s="9"/>
      <c r="R32" s="9"/>
    </row>
    <row r="33" customFormat="false" ht="15.75" hidden="false" customHeight="true" outlineLevel="0" collapsed="false">
      <c r="A33" s="41" t="s">
        <v>82</v>
      </c>
      <c r="B33" s="42" t="s">
        <v>83</v>
      </c>
      <c r="C33" s="124" t="n">
        <v>22080</v>
      </c>
      <c r="D33" s="124" t="n">
        <v>25472</v>
      </c>
      <c r="E33" s="39" t="n">
        <v>28800</v>
      </c>
      <c r="F33" s="43" t="n">
        <v>21792</v>
      </c>
      <c r="G33" s="127" t="n">
        <v>25834.83</v>
      </c>
      <c r="H33" s="43" t="n">
        <v>28800</v>
      </c>
      <c r="I33" s="39" t="n">
        <v>24584.83</v>
      </c>
      <c r="J33" s="43" t="n">
        <v>25000</v>
      </c>
      <c r="K33" s="128" t="n">
        <v>24125.17</v>
      </c>
      <c r="L33" s="9"/>
      <c r="M33" s="9"/>
      <c r="N33" s="9"/>
      <c r="O33" s="9"/>
      <c r="P33" s="9"/>
      <c r="Q33" s="9"/>
      <c r="R33" s="9"/>
    </row>
    <row r="34" customFormat="false" ht="15.75" hidden="false" customHeight="true" outlineLevel="0" collapsed="false">
      <c r="A34" s="22" t="s">
        <v>84</v>
      </c>
      <c r="B34" s="42" t="s">
        <v>85</v>
      </c>
      <c r="C34" s="124" t="n">
        <v>475</v>
      </c>
      <c r="D34" s="124" t="n">
        <v>400</v>
      </c>
      <c r="E34" s="39" t="n">
        <v>475</v>
      </c>
      <c r="F34" s="43" t="n">
        <v>400</v>
      </c>
      <c r="G34" s="127" t="n">
        <v>475</v>
      </c>
      <c r="H34" s="43" t="n">
        <v>825</v>
      </c>
      <c r="I34" s="43" t="n">
        <v>475</v>
      </c>
      <c r="J34" s="43" t="n">
        <v>525</v>
      </c>
      <c r="K34" s="128" t="n">
        <v>525</v>
      </c>
      <c r="L34" s="9"/>
      <c r="M34" s="9"/>
      <c r="N34" s="9"/>
      <c r="O34" s="9"/>
      <c r="P34" s="9"/>
      <c r="Q34" s="9"/>
      <c r="R34" s="9"/>
    </row>
    <row r="35" customFormat="false" ht="15.75" hidden="false" customHeight="true" outlineLevel="0" collapsed="false">
      <c r="A35" s="22" t="s">
        <v>86</v>
      </c>
      <c r="B35" s="23" t="s">
        <v>87</v>
      </c>
      <c r="C35" s="24" t="n">
        <v>6000</v>
      </c>
      <c r="D35" s="24" t="n">
        <v>6000</v>
      </c>
      <c r="E35" s="24" t="n">
        <v>6000</v>
      </c>
      <c r="F35" s="25" t="n">
        <v>4646.66</v>
      </c>
      <c r="G35" s="25" t="n">
        <v>5000</v>
      </c>
      <c r="H35" s="25" t="n">
        <v>5000</v>
      </c>
      <c r="I35" s="25" t="n">
        <v>5556.66</v>
      </c>
      <c r="J35" s="25" t="n">
        <v>5000</v>
      </c>
      <c r="K35" s="82" t="n">
        <v>5475.86</v>
      </c>
      <c r="L35" s="9"/>
      <c r="M35" s="9"/>
      <c r="N35" s="9"/>
      <c r="O35" s="9"/>
      <c r="P35" s="9"/>
      <c r="Q35" s="9"/>
      <c r="R35" s="9"/>
    </row>
    <row r="36" customFormat="false" ht="15.75" hidden="false" customHeight="true" outlineLevel="0" collapsed="false">
      <c r="A36" s="22" t="s">
        <v>88</v>
      </c>
      <c r="B36" s="23" t="s">
        <v>89</v>
      </c>
      <c r="C36" s="57" t="n">
        <v>8000</v>
      </c>
      <c r="D36" s="57" t="n">
        <v>12000</v>
      </c>
      <c r="E36" s="24" t="n">
        <v>7500</v>
      </c>
      <c r="F36" s="25" t="n">
        <v>9402.56</v>
      </c>
      <c r="G36" s="25" t="n">
        <v>7000</v>
      </c>
      <c r="H36" s="25" t="n">
        <v>7000</v>
      </c>
      <c r="I36" s="25" t="n">
        <v>5536.23</v>
      </c>
      <c r="J36" s="25" t="n">
        <v>10000</v>
      </c>
      <c r="K36" s="82" t="n">
        <v>8240.59</v>
      </c>
      <c r="L36" s="9"/>
      <c r="M36" s="9"/>
      <c r="N36" s="9"/>
      <c r="O36" s="9"/>
      <c r="P36" s="9"/>
      <c r="Q36" s="9"/>
      <c r="R36" s="9"/>
    </row>
    <row r="37" customFormat="false" ht="15.75" hidden="false" customHeight="true" outlineLevel="0" collapsed="false">
      <c r="A37" s="22" t="s">
        <v>90</v>
      </c>
      <c r="B37" s="23" t="s">
        <v>91</v>
      </c>
      <c r="C37" s="24" t="n">
        <v>0</v>
      </c>
      <c r="D37" s="24" t="n">
        <v>0</v>
      </c>
      <c r="E37" s="24" t="n">
        <v>0</v>
      </c>
      <c r="F37" s="25" t="n">
        <v>0</v>
      </c>
      <c r="G37" s="25" t="n">
        <v>0</v>
      </c>
      <c r="H37" s="25" t="n">
        <v>0</v>
      </c>
      <c r="I37" s="25" t="n">
        <v>0</v>
      </c>
      <c r="J37" s="25" t="n">
        <v>0</v>
      </c>
      <c r="K37" s="82" t="n">
        <v>0</v>
      </c>
      <c r="L37" s="9"/>
      <c r="M37" s="9"/>
      <c r="N37" s="9"/>
      <c r="O37" s="9"/>
      <c r="P37" s="9"/>
      <c r="Q37" s="9"/>
      <c r="R37" s="9"/>
    </row>
    <row r="38" customFormat="false" ht="15.75" hidden="false" customHeight="true" outlineLevel="0" collapsed="false">
      <c r="A38" s="22" t="s">
        <v>92</v>
      </c>
      <c r="B38" s="42" t="s">
        <v>93</v>
      </c>
      <c r="C38" s="39" t="n">
        <v>0</v>
      </c>
      <c r="D38" s="39" t="n">
        <v>0</v>
      </c>
      <c r="E38" s="39" t="n">
        <v>0</v>
      </c>
      <c r="F38" s="43" t="n">
        <v>0</v>
      </c>
      <c r="G38" s="43" t="n">
        <v>0</v>
      </c>
      <c r="H38" s="43" t="n">
        <v>0</v>
      </c>
      <c r="I38" s="43" t="n">
        <v>0</v>
      </c>
      <c r="J38" s="43" t="n">
        <v>0</v>
      </c>
      <c r="K38" s="128" t="n">
        <v>0</v>
      </c>
      <c r="L38" s="9"/>
      <c r="M38" s="9"/>
      <c r="N38" s="9"/>
      <c r="O38" s="9"/>
      <c r="P38" s="9"/>
      <c r="Q38" s="9"/>
      <c r="R38" s="9"/>
    </row>
    <row r="39" customFormat="false" ht="15.75" hidden="false" customHeight="true" outlineLevel="0" collapsed="false">
      <c r="A39" s="22" t="s">
        <v>94</v>
      </c>
      <c r="B39" s="42" t="s">
        <v>95</v>
      </c>
      <c r="C39" s="124" t="n">
        <v>9100</v>
      </c>
      <c r="D39" s="124" t="n">
        <v>14000</v>
      </c>
      <c r="E39" s="39" t="n">
        <v>9100</v>
      </c>
      <c r="F39" s="43" t="n">
        <v>9640.28</v>
      </c>
      <c r="G39" s="43" t="n">
        <v>9100</v>
      </c>
      <c r="H39" s="43" t="n">
        <v>9100</v>
      </c>
      <c r="I39" s="43" t="n">
        <v>0</v>
      </c>
      <c r="J39" s="43" t="n">
        <v>9100</v>
      </c>
      <c r="K39" s="128" t="n">
        <v>7848.61</v>
      </c>
      <c r="L39" s="9"/>
      <c r="M39" s="9"/>
      <c r="N39" s="9"/>
      <c r="O39" s="9"/>
      <c r="P39" s="9"/>
      <c r="Q39" s="9"/>
      <c r="R39" s="9"/>
    </row>
    <row r="40" s="130" customFormat="true" ht="15.75" hidden="false" customHeight="false" outlineLevel="0" collapsed="false">
      <c r="A40" s="129" t="s">
        <v>96</v>
      </c>
      <c r="B40" s="42" t="s">
        <v>97</v>
      </c>
      <c r="C40" s="39" t="n">
        <v>4000</v>
      </c>
      <c r="D40" s="39" t="n">
        <v>5000</v>
      </c>
      <c r="E40" s="39" t="n">
        <v>5000</v>
      </c>
      <c r="F40" s="43" t="n">
        <v>4817.04</v>
      </c>
      <c r="G40" s="127" t="n">
        <v>7000</v>
      </c>
      <c r="H40" s="43" t="n">
        <v>5500</v>
      </c>
      <c r="I40" s="43" t="n">
        <v>6197.67</v>
      </c>
      <c r="J40" s="43" t="n">
        <v>5500</v>
      </c>
      <c r="K40" s="128" t="n">
        <v>4916.59</v>
      </c>
    </row>
    <row r="41" customFormat="false" ht="15.75" hidden="false" customHeight="true" outlineLevel="0" collapsed="false">
      <c r="A41" s="22" t="s">
        <v>98</v>
      </c>
      <c r="B41" s="23" t="s">
        <v>99</v>
      </c>
      <c r="C41" s="24" t="n">
        <v>0</v>
      </c>
      <c r="D41" s="24" t="n">
        <v>0</v>
      </c>
      <c r="E41" s="24" t="n">
        <v>0</v>
      </c>
      <c r="F41" s="25" t="n">
        <v>0</v>
      </c>
      <c r="G41" s="125" t="n">
        <v>0</v>
      </c>
      <c r="H41" s="25" t="n">
        <v>0</v>
      </c>
      <c r="I41" s="25" t="n">
        <v>0</v>
      </c>
      <c r="J41" s="25" t="n">
        <v>0</v>
      </c>
      <c r="K41" s="82" t="n">
        <v>0</v>
      </c>
      <c r="L41" s="83" t="s">
        <v>100</v>
      </c>
      <c r="M41" s="131"/>
      <c r="N41" s="131"/>
      <c r="O41" s="130"/>
      <c r="P41" s="130"/>
      <c r="Q41" s="130"/>
      <c r="R41" s="130"/>
    </row>
    <row r="42" customFormat="false" ht="15.75" hidden="false" customHeight="true" outlineLevel="0" collapsed="false">
      <c r="A42" s="22" t="s">
        <v>101</v>
      </c>
      <c r="B42" s="23" t="s">
        <v>102</v>
      </c>
      <c r="C42" s="24" t="n">
        <v>600</v>
      </c>
      <c r="D42" s="24" t="n">
        <v>600</v>
      </c>
      <c r="E42" s="24" t="n">
        <v>600</v>
      </c>
      <c r="F42" s="25" t="n">
        <v>365</v>
      </c>
      <c r="G42" s="125" t="n">
        <v>600</v>
      </c>
      <c r="H42" s="25" t="n">
        <v>600</v>
      </c>
      <c r="I42" s="25" t="n">
        <v>580</v>
      </c>
      <c r="J42" s="25" t="n">
        <v>1000</v>
      </c>
      <c r="K42" s="82" t="n">
        <v>545</v>
      </c>
      <c r="L42" s="83" t="s">
        <v>103</v>
      </c>
      <c r="M42" s="131"/>
      <c r="N42" s="131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</row>
    <row r="43" customFormat="false" ht="15.75" hidden="false" customHeight="true" outlineLevel="0" collapsed="false">
      <c r="A43" s="22" t="s">
        <v>104</v>
      </c>
      <c r="B43" s="23" t="s">
        <v>105</v>
      </c>
      <c r="C43" s="24" t="n">
        <v>1000</v>
      </c>
      <c r="D43" s="24" t="n">
        <v>1000</v>
      </c>
      <c r="E43" s="24" t="n">
        <v>1000</v>
      </c>
      <c r="F43" s="25" t="n">
        <v>546.5</v>
      </c>
      <c r="G43" s="125" t="n">
        <v>7000</v>
      </c>
      <c r="H43" s="25" t="n">
        <v>7000</v>
      </c>
      <c r="I43" s="25" t="n">
        <v>0</v>
      </c>
      <c r="J43" s="25" t="n">
        <v>2000</v>
      </c>
      <c r="K43" s="82" t="n">
        <v>0</v>
      </c>
      <c r="L43" s="86"/>
      <c r="M43" s="86"/>
      <c r="N43" s="86"/>
      <c r="O43" s="9"/>
      <c r="P43" s="9"/>
      <c r="Q43" s="9"/>
      <c r="R43" s="9"/>
    </row>
    <row r="44" s="133" customFormat="true" ht="15.75" hidden="false" customHeight="true" outlineLevel="0" collapsed="false">
      <c r="A44" s="22" t="s">
        <v>106</v>
      </c>
      <c r="B44" s="23" t="s">
        <v>107</v>
      </c>
      <c r="C44" s="24" t="n">
        <v>0</v>
      </c>
      <c r="D44" s="24" t="n">
        <v>0</v>
      </c>
      <c r="E44" s="24" t="n">
        <v>0</v>
      </c>
      <c r="F44" s="25" t="n">
        <v>0</v>
      </c>
      <c r="G44" s="125" t="n">
        <v>100</v>
      </c>
      <c r="H44" s="25" t="n">
        <v>100</v>
      </c>
      <c r="I44" s="25" t="n">
        <v>0</v>
      </c>
      <c r="J44" s="25" t="n">
        <v>300</v>
      </c>
      <c r="K44" s="82" t="n">
        <v>0</v>
      </c>
      <c r="L44" s="132"/>
      <c r="M44" s="132"/>
      <c r="N44" s="132"/>
    </row>
    <row r="45" customFormat="false" ht="15.75" hidden="false" customHeight="true" outlineLevel="0" collapsed="false">
      <c r="A45" s="22" t="s">
        <v>108</v>
      </c>
      <c r="B45" s="23" t="s">
        <v>109</v>
      </c>
      <c r="C45" s="57" t="n">
        <v>4000</v>
      </c>
      <c r="D45" s="57" t="n">
        <v>3500</v>
      </c>
      <c r="E45" s="24" t="n">
        <v>6000</v>
      </c>
      <c r="F45" s="25" t="n">
        <v>2413.8</v>
      </c>
      <c r="G45" s="125" t="n">
        <v>7500</v>
      </c>
      <c r="H45" s="25" t="n">
        <v>4000</v>
      </c>
      <c r="I45" s="25" t="n">
        <v>5694.54</v>
      </c>
      <c r="J45" s="25" t="n">
        <v>4000</v>
      </c>
      <c r="K45" s="82" t="n">
        <v>3943.79</v>
      </c>
      <c r="L45" s="83" t="s">
        <v>110</v>
      </c>
      <c r="M45" s="83"/>
      <c r="N45" s="83"/>
      <c r="O45" s="9"/>
      <c r="P45" s="9"/>
      <c r="Q45" s="9"/>
      <c r="R45" s="9"/>
    </row>
    <row r="46" customFormat="false" ht="15.75" hidden="false" customHeight="true" outlineLevel="0" collapsed="false">
      <c r="A46" s="22" t="s">
        <v>111</v>
      </c>
      <c r="B46" s="23" t="s">
        <v>112</v>
      </c>
      <c r="C46" s="24" t="n">
        <v>0</v>
      </c>
      <c r="D46" s="24" t="n">
        <v>60</v>
      </c>
      <c r="E46" s="24" t="n">
        <v>60</v>
      </c>
      <c r="F46" s="25" t="n">
        <v>31.4</v>
      </c>
      <c r="G46" s="125" t="n">
        <v>250</v>
      </c>
      <c r="H46" s="25" t="n">
        <v>250</v>
      </c>
      <c r="I46" s="25" t="n">
        <v>24.4</v>
      </c>
      <c r="J46" s="25" t="n">
        <v>250</v>
      </c>
      <c r="K46" s="82" t="n">
        <v>0</v>
      </c>
      <c r="L46" s="86"/>
      <c r="M46" s="86"/>
      <c r="N46" s="86"/>
      <c r="O46" s="9"/>
      <c r="P46" s="9"/>
      <c r="Q46" s="9"/>
      <c r="R46" s="9"/>
    </row>
    <row r="47" customFormat="false" ht="15.75" hidden="false" customHeight="true" outlineLevel="0" collapsed="false">
      <c r="A47" s="22" t="s">
        <v>113</v>
      </c>
      <c r="B47" s="23" t="s">
        <v>114</v>
      </c>
      <c r="C47" s="57" t="n">
        <v>0</v>
      </c>
      <c r="D47" s="57" t="n">
        <v>0</v>
      </c>
      <c r="E47" s="24" t="n">
        <v>300</v>
      </c>
      <c r="F47" s="25" t="n">
        <v>0</v>
      </c>
      <c r="G47" s="125" t="n">
        <v>300</v>
      </c>
      <c r="H47" s="25" t="n">
        <v>300</v>
      </c>
      <c r="I47" s="25" t="n">
        <v>281.59</v>
      </c>
      <c r="J47" s="25" t="n">
        <v>300</v>
      </c>
      <c r="K47" s="82" t="n">
        <v>0</v>
      </c>
      <c r="L47" s="86"/>
      <c r="M47" s="86"/>
      <c r="N47" s="86"/>
      <c r="O47" s="9"/>
      <c r="P47" s="9"/>
      <c r="Q47" s="9"/>
      <c r="R47" s="9"/>
    </row>
    <row r="48" customFormat="false" ht="15.75" hidden="false" customHeight="true" outlineLevel="0" collapsed="false">
      <c r="A48" s="22" t="s">
        <v>115</v>
      </c>
      <c r="B48" s="23" t="s">
        <v>116</v>
      </c>
      <c r="C48" s="24" t="n">
        <v>0</v>
      </c>
      <c r="D48" s="24" t="n">
        <v>50</v>
      </c>
      <c r="E48" s="24" t="n">
        <v>50</v>
      </c>
      <c r="F48" s="25" t="n">
        <v>0</v>
      </c>
      <c r="G48" s="125" t="n">
        <v>100</v>
      </c>
      <c r="H48" s="25" t="n">
        <v>100</v>
      </c>
      <c r="I48" s="25" t="n">
        <v>17.99</v>
      </c>
      <c r="J48" s="25" t="n">
        <v>100</v>
      </c>
      <c r="K48" s="82" t="n">
        <v>0</v>
      </c>
      <c r="L48" s="86"/>
      <c r="M48" s="86"/>
      <c r="N48" s="86"/>
      <c r="O48" s="9"/>
      <c r="P48" s="9"/>
      <c r="Q48" s="9"/>
      <c r="R48" s="9"/>
    </row>
    <row r="49" customFormat="false" ht="15.75" hidden="false" customHeight="true" outlineLevel="0" collapsed="false">
      <c r="A49" s="22" t="s">
        <v>117</v>
      </c>
      <c r="B49" s="23" t="s">
        <v>118</v>
      </c>
      <c r="C49" s="57" t="n">
        <v>5000</v>
      </c>
      <c r="D49" s="57" t="n">
        <v>8000</v>
      </c>
      <c r="E49" s="24" t="n">
        <v>9000</v>
      </c>
      <c r="F49" s="25" t="n">
        <v>5183.63</v>
      </c>
      <c r="G49" s="125" t="n">
        <v>10000</v>
      </c>
      <c r="H49" s="25" t="n">
        <v>6500</v>
      </c>
      <c r="I49" s="25" t="n">
        <v>8092.88</v>
      </c>
      <c r="J49" s="25" t="n">
        <v>5500</v>
      </c>
      <c r="K49" s="82" t="n">
        <v>5155.99</v>
      </c>
      <c r="L49" s="83" t="s">
        <v>119</v>
      </c>
      <c r="M49" s="86"/>
      <c r="N49" s="86"/>
      <c r="O49" s="9"/>
      <c r="P49" s="9"/>
      <c r="Q49" s="9"/>
      <c r="R49" s="9"/>
    </row>
    <row r="50" customFormat="false" ht="15.75" hidden="false" customHeight="true" outlineLevel="0" collapsed="false">
      <c r="A50" s="22" t="s">
        <v>120</v>
      </c>
      <c r="B50" s="23" t="s">
        <v>121</v>
      </c>
      <c r="C50" s="57" t="n">
        <v>20000</v>
      </c>
      <c r="D50" s="57" t="n">
        <v>0</v>
      </c>
      <c r="E50" s="24" t="n">
        <v>0</v>
      </c>
      <c r="F50" s="25" t="n">
        <v>0</v>
      </c>
      <c r="G50" s="125" t="n">
        <v>0</v>
      </c>
      <c r="H50" s="25" t="n">
        <v>0</v>
      </c>
      <c r="I50" s="25" t="n">
        <v>0</v>
      </c>
      <c r="J50" s="25" t="n">
        <v>0</v>
      </c>
      <c r="K50" s="82" t="n">
        <v>0</v>
      </c>
      <c r="L50" s="83" t="s">
        <v>122</v>
      </c>
      <c r="M50" s="86"/>
      <c r="N50" s="86"/>
      <c r="O50" s="9"/>
      <c r="P50" s="9"/>
      <c r="Q50" s="9"/>
      <c r="R50" s="9"/>
    </row>
    <row r="51" customFormat="false" ht="15.75" hidden="false" customHeight="true" outlineLevel="0" collapsed="false">
      <c r="A51" s="22" t="s">
        <v>123</v>
      </c>
      <c r="B51" s="23" t="s">
        <v>124</v>
      </c>
      <c r="C51" s="57" t="n">
        <v>3000</v>
      </c>
      <c r="D51" s="57" t="n">
        <v>4000</v>
      </c>
      <c r="E51" s="24" t="n">
        <v>2000</v>
      </c>
      <c r="F51" s="24" t="n">
        <v>2642.75</v>
      </c>
      <c r="G51" s="125" t="n">
        <v>2500</v>
      </c>
      <c r="H51" s="25" t="n">
        <v>2500</v>
      </c>
      <c r="I51" s="25" t="n">
        <v>1999.49</v>
      </c>
      <c r="J51" s="25" t="n">
        <v>3000</v>
      </c>
      <c r="K51" s="82" t="n">
        <v>1931.06</v>
      </c>
      <c r="L51" s="83" t="s">
        <v>125</v>
      </c>
      <c r="M51" s="86"/>
      <c r="N51" s="134"/>
      <c r="O51" s="135"/>
      <c r="P51" s="136"/>
      <c r="Q51" s="9"/>
      <c r="R51" s="9"/>
    </row>
    <row r="52" customFormat="false" ht="15.75" hidden="false" customHeight="true" outlineLevel="0" collapsed="false">
      <c r="A52" s="22" t="s">
        <v>126</v>
      </c>
      <c r="B52" s="23" t="s">
        <v>127</v>
      </c>
      <c r="C52" s="57" t="n">
        <v>25000</v>
      </c>
      <c r="D52" s="57" t="n">
        <v>68329.64</v>
      </c>
      <c r="E52" s="24" t="n">
        <v>30000</v>
      </c>
      <c r="F52" s="24" t="n">
        <v>58576.58</v>
      </c>
      <c r="G52" s="125" t="n">
        <v>30000</v>
      </c>
      <c r="H52" s="25" t="n">
        <v>30000</v>
      </c>
      <c r="I52" s="25" t="n">
        <v>20382.32</v>
      </c>
      <c r="J52" s="25" t="n">
        <v>30000</v>
      </c>
      <c r="K52" s="82" t="n">
        <v>22342.66</v>
      </c>
      <c r="L52" s="137"/>
      <c r="M52" s="86"/>
      <c r="N52" s="134"/>
      <c r="O52" s="138"/>
      <c r="P52" s="49"/>
      <c r="Q52" s="9"/>
      <c r="R52" s="9"/>
    </row>
    <row r="53" customFormat="false" ht="15.75" hidden="false" customHeight="true" outlineLevel="0" collapsed="false">
      <c r="A53" s="22" t="s">
        <v>128</v>
      </c>
      <c r="B53" s="139" t="s">
        <v>129</v>
      </c>
      <c r="C53" s="57" t="n">
        <v>1000</v>
      </c>
      <c r="D53" s="57" t="n">
        <v>1500</v>
      </c>
      <c r="E53" s="24" t="n">
        <v>1000</v>
      </c>
      <c r="F53" s="24" t="n">
        <v>1423.59</v>
      </c>
      <c r="G53" s="125" t="n">
        <v>1500</v>
      </c>
      <c r="H53" s="25" t="n">
        <v>1500</v>
      </c>
      <c r="I53" s="25" t="n">
        <v>1214.75</v>
      </c>
      <c r="J53" s="25" t="n">
        <v>1500</v>
      </c>
      <c r="K53" s="82" t="n">
        <v>2122.77</v>
      </c>
      <c r="L53" s="140"/>
      <c r="M53" s="86"/>
      <c r="N53" s="134"/>
      <c r="O53" s="48"/>
      <c r="P53" s="48"/>
      <c r="Q53" s="9"/>
      <c r="R53" s="9"/>
    </row>
    <row r="54" customFormat="false" ht="15.75" hidden="false" customHeight="true" outlineLevel="0" collapsed="false">
      <c r="A54" s="22" t="s">
        <v>130</v>
      </c>
      <c r="B54" s="23" t="s">
        <v>131</v>
      </c>
      <c r="C54" s="57" t="n">
        <v>2000</v>
      </c>
      <c r="D54" s="24" t="n">
        <v>2500</v>
      </c>
      <c r="E54" s="24" t="n">
        <v>2500</v>
      </c>
      <c r="F54" s="25" t="n">
        <v>2135.38</v>
      </c>
      <c r="G54" s="125" t="n">
        <v>2500</v>
      </c>
      <c r="H54" s="25" t="n">
        <v>2500</v>
      </c>
      <c r="I54" s="25" t="n">
        <v>2722.65</v>
      </c>
      <c r="J54" s="25" t="n">
        <v>3000</v>
      </c>
      <c r="K54" s="82" t="n">
        <v>2450.08</v>
      </c>
      <c r="L54" s="140"/>
      <c r="M54" s="86"/>
      <c r="N54" s="134"/>
      <c r="O54" s="48"/>
      <c r="P54" s="48"/>
      <c r="Q54" s="9"/>
      <c r="R54" s="9"/>
    </row>
    <row r="55" customFormat="false" ht="15.75" hidden="false" customHeight="true" outlineLevel="0" collapsed="false">
      <c r="A55" s="22" t="s">
        <v>132</v>
      </c>
      <c r="B55" s="23" t="s">
        <v>133</v>
      </c>
      <c r="C55" s="57" t="n">
        <v>1500</v>
      </c>
      <c r="D55" s="57" t="n">
        <v>1500</v>
      </c>
      <c r="E55" s="24" t="n">
        <v>2000</v>
      </c>
      <c r="F55" s="25" t="n">
        <v>38.4</v>
      </c>
      <c r="G55" s="125" t="n">
        <v>1500</v>
      </c>
      <c r="H55" s="25" t="n">
        <v>1500</v>
      </c>
      <c r="I55" s="25" t="n">
        <v>0</v>
      </c>
      <c r="J55" s="25" t="n">
        <v>2000</v>
      </c>
      <c r="K55" s="82" t="n">
        <v>1374.82</v>
      </c>
      <c r="L55" s="140"/>
      <c r="M55" s="86"/>
      <c r="N55" s="134"/>
      <c r="O55" s="48"/>
      <c r="P55" s="48"/>
      <c r="Q55" s="9"/>
      <c r="R55" s="9"/>
    </row>
    <row r="56" customFormat="false" ht="15.75" hidden="false" customHeight="true" outlineLevel="0" collapsed="false">
      <c r="A56" s="22" t="s">
        <v>134</v>
      </c>
      <c r="B56" s="23" t="s">
        <v>135</v>
      </c>
      <c r="C56" s="24" t="n">
        <v>300</v>
      </c>
      <c r="D56" s="24" t="n">
        <v>300</v>
      </c>
      <c r="E56" s="24" t="n">
        <v>300</v>
      </c>
      <c r="F56" s="25" t="n">
        <v>139.3</v>
      </c>
      <c r="G56" s="125" t="n">
        <v>300</v>
      </c>
      <c r="H56" s="25" t="n">
        <v>300</v>
      </c>
      <c r="I56" s="25" t="n">
        <v>122.6</v>
      </c>
      <c r="J56" s="25" t="n">
        <v>300</v>
      </c>
      <c r="K56" s="82" t="n">
        <v>175.32</v>
      </c>
      <c r="L56" s="83" t="s">
        <v>136</v>
      </c>
      <c r="M56" s="86"/>
      <c r="N56" s="134"/>
      <c r="O56" s="48"/>
      <c r="P56" s="48"/>
      <c r="Q56" s="9"/>
      <c r="R56" s="9"/>
    </row>
    <row r="57" customFormat="false" ht="15.75" hidden="false" customHeight="true" outlineLevel="0" collapsed="false">
      <c r="A57" s="22" t="s">
        <v>137</v>
      </c>
      <c r="B57" s="23" t="s">
        <v>138</v>
      </c>
      <c r="C57" s="57" t="n">
        <v>2000</v>
      </c>
      <c r="D57" s="57" t="n">
        <v>2445.13</v>
      </c>
      <c r="E57" s="24" t="n">
        <v>2000</v>
      </c>
      <c r="F57" s="25" t="n">
        <v>1124.05</v>
      </c>
      <c r="G57" s="125" t="n">
        <v>2000</v>
      </c>
      <c r="H57" s="25" t="n">
        <v>2000</v>
      </c>
      <c r="I57" s="25" t="n">
        <v>1772.67</v>
      </c>
      <c r="J57" s="25" t="n">
        <v>2000</v>
      </c>
      <c r="K57" s="82" t="n">
        <v>2687.43</v>
      </c>
      <c r="L57" s="83" t="s">
        <v>139</v>
      </c>
      <c r="M57" s="86"/>
      <c r="N57" s="134"/>
      <c r="O57" s="9"/>
      <c r="P57" s="48"/>
      <c r="Q57" s="9"/>
      <c r="R57" s="9"/>
    </row>
    <row r="58" customFormat="false" ht="15.75" hidden="false" customHeight="true" outlineLevel="0" collapsed="false">
      <c r="A58" s="22" t="s">
        <v>140</v>
      </c>
      <c r="B58" s="23" t="s">
        <v>141</v>
      </c>
      <c r="C58" s="57" t="n">
        <v>7000</v>
      </c>
      <c r="D58" s="57" t="n">
        <v>17000</v>
      </c>
      <c r="E58" s="24" t="n">
        <v>18000</v>
      </c>
      <c r="F58" s="25" t="n">
        <v>14293.61</v>
      </c>
      <c r="G58" s="125" t="n">
        <v>20000</v>
      </c>
      <c r="H58" s="25" t="n">
        <v>17000</v>
      </c>
      <c r="I58" s="25" t="n">
        <v>18132.46</v>
      </c>
      <c r="J58" s="25" t="n">
        <v>14000</v>
      </c>
      <c r="K58" s="82" t="n">
        <v>17836.48</v>
      </c>
      <c r="L58" s="83" t="s">
        <v>142</v>
      </c>
      <c r="M58" s="86"/>
      <c r="N58" s="134"/>
      <c r="O58" s="50"/>
      <c r="P58" s="50"/>
      <c r="Q58" s="9"/>
      <c r="R58" s="9"/>
    </row>
    <row r="59" s="142" customFormat="true" ht="15.75" hidden="false" customHeight="true" outlineLevel="0" collapsed="false">
      <c r="A59" s="22" t="s">
        <v>143</v>
      </c>
      <c r="B59" s="23" t="s">
        <v>144</v>
      </c>
      <c r="C59" s="57" t="n">
        <v>1000</v>
      </c>
      <c r="D59" s="24" t="n">
        <v>1000</v>
      </c>
      <c r="E59" s="24" t="n">
        <v>1000</v>
      </c>
      <c r="F59" s="25" t="n">
        <v>905.72</v>
      </c>
      <c r="G59" s="25" t="n">
        <v>1000</v>
      </c>
      <c r="H59" s="25" t="n">
        <v>1000</v>
      </c>
      <c r="I59" s="25" t="n">
        <v>1235.55</v>
      </c>
      <c r="J59" s="25" t="n">
        <v>1500</v>
      </c>
      <c r="K59" s="82" t="n">
        <v>1239.76</v>
      </c>
      <c r="L59" s="83" t="s">
        <v>145</v>
      </c>
      <c r="M59" s="86"/>
      <c r="N59" s="134"/>
      <c r="O59" s="141"/>
      <c r="P59" s="141"/>
    </row>
    <row r="60" customFormat="false" ht="15.75" hidden="false" customHeight="true" outlineLevel="0" collapsed="false">
      <c r="A60" s="22" t="s">
        <v>146</v>
      </c>
      <c r="B60" s="23" t="s">
        <v>147</v>
      </c>
      <c r="C60" s="24" t="n">
        <v>5000</v>
      </c>
      <c r="D60" s="24" t="n">
        <v>10718.47</v>
      </c>
      <c r="E60" s="24" t="n">
        <v>10718.47</v>
      </c>
      <c r="F60" s="25" t="n">
        <v>6964.04</v>
      </c>
      <c r="G60" s="25" t="n">
        <v>10718.47</v>
      </c>
      <c r="H60" s="25" t="n">
        <v>10718.47</v>
      </c>
      <c r="I60" s="25" t="n">
        <v>3833.03</v>
      </c>
      <c r="J60" s="25" t="n">
        <v>0</v>
      </c>
      <c r="K60" s="82" t="n">
        <v>0</v>
      </c>
      <c r="L60" s="143"/>
      <c r="M60" s="9"/>
      <c r="N60" s="49"/>
      <c r="O60" s="141"/>
      <c r="P60" s="141"/>
      <c r="Q60" s="9"/>
      <c r="R60" s="9"/>
    </row>
    <row r="61" customFormat="false" ht="15.75" hidden="false" customHeight="true" outlineLevel="0" collapsed="false">
      <c r="A61" s="22" t="s">
        <v>148</v>
      </c>
      <c r="B61" s="139" t="s">
        <v>149</v>
      </c>
      <c r="C61" s="24" t="n">
        <v>6000</v>
      </c>
      <c r="D61" s="24" t="n">
        <v>12000</v>
      </c>
      <c r="E61" s="24" t="n">
        <v>12000</v>
      </c>
      <c r="F61" s="25" t="n">
        <v>12000</v>
      </c>
      <c r="G61" s="25" t="n">
        <v>6000</v>
      </c>
      <c r="H61" s="25" t="n">
        <v>6000</v>
      </c>
      <c r="I61" s="25" t="n">
        <v>6000</v>
      </c>
      <c r="J61" s="25" t="n">
        <v>6000</v>
      </c>
      <c r="K61" s="82" t="n">
        <v>12000</v>
      </c>
      <c r="L61" s="144"/>
      <c r="M61" s="145"/>
      <c r="N61" s="49"/>
      <c r="O61" s="49"/>
      <c r="P61" s="49"/>
      <c r="Q61" s="40"/>
      <c r="R61" s="40"/>
    </row>
    <row r="62" customFormat="false" ht="15.75" hidden="false" customHeight="true" outlineLevel="0" collapsed="false">
      <c r="A62" s="22" t="s">
        <v>150</v>
      </c>
      <c r="B62" s="23" t="s">
        <v>151</v>
      </c>
      <c r="C62" s="24" t="n">
        <v>1500</v>
      </c>
      <c r="D62" s="24" t="n">
        <v>1500</v>
      </c>
      <c r="E62" s="24" t="n">
        <v>1500</v>
      </c>
      <c r="F62" s="25" t="n">
        <v>578</v>
      </c>
      <c r="G62" s="25" t="n">
        <v>1100</v>
      </c>
      <c r="H62" s="25" t="n">
        <v>1100</v>
      </c>
      <c r="I62" s="25" t="n">
        <v>1278</v>
      </c>
      <c r="J62" s="25" t="n">
        <v>1100</v>
      </c>
      <c r="K62" s="82" t="n">
        <v>1050</v>
      </c>
      <c r="L62" s="146"/>
      <c r="M62" s="145"/>
      <c r="N62" s="49"/>
      <c r="O62" s="49"/>
      <c r="P62" s="49"/>
      <c r="Q62" s="9"/>
      <c r="R62" s="9"/>
    </row>
    <row r="63" customFormat="false" ht="15.75" hidden="false" customHeight="true" outlineLevel="0" collapsed="false">
      <c r="A63" s="22" t="s">
        <v>152</v>
      </c>
      <c r="B63" s="23" t="s">
        <v>153</v>
      </c>
      <c r="C63" s="24" t="n">
        <v>10000</v>
      </c>
      <c r="D63" s="24" t="n">
        <v>4000</v>
      </c>
      <c r="E63" s="24" t="n">
        <v>4000</v>
      </c>
      <c r="F63" s="25" t="n">
        <v>2785.98</v>
      </c>
      <c r="G63" s="25" t="n">
        <v>5000</v>
      </c>
      <c r="H63" s="25" t="n">
        <v>5000</v>
      </c>
      <c r="I63" s="25" t="n">
        <v>4364.27</v>
      </c>
      <c r="J63" s="25" t="n">
        <v>7000</v>
      </c>
      <c r="K63" s="82" t="n">
        <v>2094.16</v>
      </c>
      <c r="L63" s="147" t="s">
        <v>154</v>
      </c>
      <c r="M63" s="145"/>
      <c r="N63" s="49"/>
      <c r="O63" s="49"/>
      <c r="P63" s="49"/>
      <c r="Q63" s="9"/>
      <c r="R63" s="9"/>
    </row>
    <row r="64" customFormat="false" ht="31.5" hidden="false" customHeight="false" outlineLevel="0" collapsed="false">
      <c r="A64" s="22" t="s">
        <v>155</v>
      </c>
      <c r="B64" s="42" t="s">
        <v>156</v>
      </c>
      <c r="C64" s="39" t="n">
        <v>62100</v>
      </c>
      <c r="D64" s="39" t="n">
        <v>52900</v>
      </c>
      <c r="E64" s="39" t="n">
        <v>52900</v>
      </c>
      <c r="F64" s="43" t="n">
        <v>52899.99</v>
      </c>
      <c r="G64" s="43" t="n">
        <v>52900</v>
      </c>
      <c r="H64" s="43" t="n">
        <v>52900</v>
      </c>
      <c r="I64" s="25" t="n">
        <v>51321.11</v>
      </c>
      <c r="J64" s="25" t="n">
        <v>46000</v>
      </c>
      <c r="K64" s="82" t="n">
        <v>40562.03</v>
      </c>
      <c r="L64" s="146"/>
      <c r="M64" s="9"/>
      <c r="N64" s="49"/>
      <c r="O64" s="49"/>
      <c r="P64" s="148"/>
      <c r="Q64" s="9"/>
      <c r="R64" s="9"/>
    </row>
    <row r="65" customFormat="false" ht="15.75" hidden="false" customHeight="true" outlineLevel="0" collapsed="false">
      <c r="A65" s="22" t="s">
        <v>157</v>
      </c>
      <c r="B65" s="139" t="s">
        <v>158</v>
      </c>
      <c r="C65" s="24" t="n">
        <v>7500</v>
      </c>
      <c r="D65" s="24" t="n">
        <f aca="false">G65-I65+5000</f>
        <v>10295.45</v>
      </c>
      <c r="E65" s="24" t="n">
        <f aca="false">G65-I65+5000</f>
        <v>10295.45</v>
      </c>
      <c r="F65" s="25" t="n">
        <v>4414.19</v>
      </c>
      <c r="G65" s="25" t="n">
        <v>10828.2</v>
      </c>
      <c r="H65" s="25" t="n">
        <v>10828.2</v>
      </c>
      <c r="I65" s="25" t="n">
        <v>5532.75</v>
      </c>
      <c r="J65" s="25" t="n">
        <v>5000</v>
      </c>
      <c r="K65" s="82" t="n">
        <v>1671.8</v>
      </c>
      <c r="L65" s="146"/>
      <c r="M65" s="9"/>
      <c r="N65" s="49"/>
      <c r="O65" s="148"/>
      <c r="P65" s="148"/>
      <c r="Q65" s="9"/>
      <c r="R65" s="9"/>
    </row>
    <row r="66" customFormat="false" ht="15.75" hidden="false" customHeight="true" outlineLevel="0" collapsed="false">
      <c r="A66" s="22" t="s">
        <v>159</v>
      </c>
      <c r="B66" s="23" t="s">
        <v>160</v>
      </c>
      <c r="C66" s="57" t="n">
        <v>1500</v>
      </c>
      <c r="D66" s="57" t="n">
        <v>1000</v>
      </c>
      <c r="E66" s="24" t="n">
        <v>1500</v>
      </c>
      <c r="F66" s="25" t="n">
        <v>677.54</v>
      </c>
      <c r="G66" s="25" t="n">
        <v>2000</v>
      </c>
      <c r="H66" s="25" t="n">
        <v>2000</v>
      </c>
      <c r="I66" s="25" t="n">
        <v>584.88</v>
      </c>
      <c r="J66" s="25" t="n">
        <v>2500</v>
      </c>
      <c r="K66" s="82" t="n">
        <v>1335.86</v>
      </c>
      <c r="L66" s="146"/>
      <c r="M66" s="9"/>
      <c r="N66" s="49"/>
      <c r="O66" s="148"/>
      <c r="P66" s="49"/>
      <c r="Q66" s="9"/>
      <c r="R66" s="9"/>
    </row>
    <row r="67" customFormat="false" ht="15.75" hidden="false" customHeight="true" outlineLevel="0" collapsed="false">
      <c r="A67" s="22" t="s">
        <v>161</v>
      </c>
      <c r="B67" s="139" t="s">
        <v>162</v>
      </c>
      <c r="C67" s="57" t="n">
        <v>2500</v>
      </c>
      <c r="D67" s="57" t="n">
        <v>1000</v>
      </c>
      <c r="E67" s="24" t="n">
        <v>2500</v>
      </c>
      <c r="F67" s="25" t="n">
        <v>438.62</v>
      </c>
      <c r="G67" s="25" t="n">
        <v>3000</v>
      </c>
      <c r="H67" s="25" t="n">
        <v>3000</v>
      </c>
      <c r="I67" s="25" t="n">
        <v>757</v>
      </c>
      <c r="J67" s="25" t="n">
        <v>3500</v>
      </c>
      <c r="K67" s="82" t="n">
        <v>2030</v>
      </c>
      <c r="L67" s="146"/>
      <c r="M67" s="9"/>
      <c r="N67" s="49"/>
      <c r="O67" s="49"/>
      <c r="P67" s="141"/>
      <c r="Q67" s="9"/>
      <c r="R67" s="9"/>
    </row>
    <row r="68" customFormat="false" ht="15.75" hidden="false" customHeight="true" outlineLevel="0" collapsed="false">
      <c r="A68" s="22" t="s">
        <v>163</v>
      </c>
      <c r="B68" s="23" t="s">
        <v>164</v>
      </c>
      <c r="C68" s="24" t="n">
        <v>10000</v>
      </c>
      <c r="D68" s="24" t="n">
        <v>10000</v>
      </c>
      <c r="E68" s="24" t="n">
        <v>10000</v>
      </c>
      <c r="F68" s="25" t="n">
        <v>0</v>
      </c>
      <c r="G68" s="25" t="n">
        <v>10000</v>
      </c>
      <c r="H68" s="25" t="n">
        <v>10000</v>
      </c>
      <c r="I68" s="25" t="n">
        <v>0</v>
      </c>
      <c r="J68" s="25" t="n">
        <v>10000</v>
      </c>
      <c r="K68" s="82" t="n">
        <v>0</v>
      </c>
      <c r="L68" s="143"/>
      <c r="M68" s="9"/>
      <c r="N68" s="49"/>
      <c r="O68" s="141"/>
      <c r="P68" s="49"/>
      <c r="Q68" s="9"/>
      <c r="R68" s="9"/>
    </row>
    <row r="69" customFormat="false" ht="15.75" hidden="false" customHeight="true" outlineLevel="0" collapsed="false">
      <c r="A69" s="22" t="s">
        <v>165</v>
      </c>
      <c r="B69" s="23" t="s">
        <v>166</v>
      </c>
      <c r="C69" s="24" t="n">
        <v>1500</v>
      </c>
      <c r="D69" s="24" t="n">
        <v>1500</v>
      </c>
      <c r="E69" s="24" t="n">
        <v>1500</v>
      </c>
      <c r="F69" s="25" t="n">
        <v>150</v>
      </c>
      <c r="G69" s="25" t="n">
        <v>1500</v>
      </c>
      <c r="H69" s="25" t="n">
        <v>1500</v>
      </c>
      <c r="I69" s="25" t="n">
        <v>0</v>
      </c>
      <c r="J69" s="25" t="n">
        <v>0</v>
      </c>
      <c r="K69" s="82" t="n">
        <v>0</v>
      </c>
      <c r="L69" s="9"/>
      <c r="M69" s="149"/>
      <c r="N69" s="49"/>
      <c r="O69" s="49"/>
      <c r="P69" s="49"/>
      <c r="Q69" s="9"/>
      <c r="R69" s="9"/>
    </row>
    <row r="70" customFormat="false" ht="15.75" hidden="false" customHeight="true" outlineLevel="0" collapsed="false">
      <c r="A70" s="150" t="s">
        <v>167</v>
      </c>
      <c r="B70" s="151" t="s">
        <v>168</v>
      </c>
      <c r="C70" s="57" t="n">
        <v>10000</v>
      </c>
      <c r="D70" s="57" t="n">
        <v>0</v>
      </c>
      <c r="E70" s="152" t="n">
        <v>10000</v>
      </c>
      <c r="F70" s="125" t="n">
        <v>0</v>
      </c>
      <c r="G70" s="125" t="n">
        <v>10000</v>
      </c>
      <c r="H70" s="25" t="n">
        <v>0</v>
      </c>
      <c r="I70" s="125" t="n">
        <v>0</v>
      </c>
      <c r="J70" s="125" t="n">
        <v>0</v>
      </c>
      <c r="K70" s="153" t="n">
        <v>0</v>
      </c>
      <c r="L70" s="9"/>
      <c r="M70" s="149"/>
      <c r="N70" s="49"/>
      <c r="O70" s="49"/>
      <c r="P70" s="49"/>
      <c r="Q70" s="9"/>
      <c r="R70" s="9"/>
    </row>
    <row r="71" customFormat="false" ht="15.75" hidden="false" customHeight="true" outlineLevel="0" collapsed="false">
      <c r="A71" s="150" t="s">
        <v>169</v>
      </c>
      <c r="B71" s="151" t="s">
        <v>170</v>
      </c>
      <c r="C71" s="152" t="n">
        <v>0</v>
      </c>
      <c r="D71" s="152" t="n">
        <v>10000</v>
      </c>
      <c r="E71" s="152" t="n">
        <v>10000</v>
      </c>
      <c r="F71" s="125" t="n">
        <v>5177.94</v>
      </c>
      <c r="G71" s="125" t="n">
        <v>0</v>
      </c>
      <c r="H71" s="25" t="n">
        <v>0</v>
      </c>
      <c r="I71" s="125" t="n">
        <v>0</v>
      </c>
      <c r="J71" s="125" t="n">
        <v>0</v>
      </c>
      <c r="K71" s="153" t="n">
        <v>0</v>
      </c>
      <c r="L71" s="9"/>
      <c r="M71" s="149"/>
      <c r="N71" s="49"/>
      <c r="O71" s="49"/>
      <c r="P71" s="49"/>
      <c r="Q71" s="9"/>
      <c r="R71" s="9"/>
    </row>
    <row r="72" customFormat="false" ht="15.75" hidden="false" customHeight="true" outlineLevel="0" collapsed="false">
      <c r="A72" s="99" t="s">
        <v>171</v>
      </c>
      <c r="B72" s="154" t="s">
        <v>172</v>
      </c>
      <c r="C72" s="155" t="n">
        <v>0</v>
      </c>
      <c r="D72" s="155" t="n">
        <v>0</v>
      </c>
      <c r="E72" s="155" t="n">
        <v>0</v>
      </c>
      <c r="F72" s="156" t="n">
        <v>0</v>
      </c>
      <c r="G72" s="156" t="n">
        <v>0</v>
      </c>
      <c r="H72" s="156" t="n">
        <v>0</v>
      </c>
      <c r="I72" s="102" t="n">
        <v>0</v>
      </c>
      <c r="J72" s="102" t="n">
        <v>17002.82</v>
      </c>
      <c r="K72" s="157" t="n">
        <v>0</v>
      </c>
      <c r="L72" s="9"/>
      <c r="M72" s="135"/>
      <c r="N72" s="49"/>
      <c r="O72" s="49"/>
      <c r="P72" s="49"/>
      <c r="Q72" s="9"/>
      <c r="R72" s="9"/>
    </row>
    <row r="73" customFormat="false" ht="15.75" hidden="false" customHeight="true" outlineLevel="0" collapsed="false">
      <c r="A73" s="88" t="s">
        <v>173</v>
      </c>
      <c r="B73" s="89" t="s">
        <v>174</v>
      </c>
      <c r="C73" s="90" t="n">
        <v>1251</v>
      </c>
      <c r="D73" s="90" t="n">
        <v>0</v>
      </c>
      <c r="E73" s="90" t="n">
        <v>0</v>
      </c>
      <c r="F73" s="91" t="n">
        <v>0</v>
      </c>
      <c r="G73" s="91" t="n">
        <v>0</v>
      </c>
      <c r="H73" s="91" t="n">
        <v>0</v>
      </c>
      <c r="I73" s="91" t="n">
        <v>7689.67</v>
      </c>
      <c r="J73" s="91" t="n">
        <v>0</v>
      </c>
      <c r="K73" s="158" t="n">
        <v>17211.16</v>
      </c>
      <c r="L73" s="9"/>
      <c r="M73" s="9"/>
      <c r="N73" s="49"/>
      <c r="O73" s="49"/>
      <c r="P73" s="49"/>
      <c r="Q73" s="130"/>
      <c r="R73" s="130"/>
      <c r="S73" s="130"/>
      <c r="T73" s="130"/>
      <c r="U73" s="130"/>
      <c r="V73" s="130"/>
      <c r="W73" s="130"/>
      <c r="X73" s="130"/>
      <c r="Y73" s="130"/>
    </row>
    <row r="74" customFormat="false" ht="15.75" hidden="false" customHeight="true" outlineLevel="0" collapsed="false">
      <c r="A74" s="159" t="s">
        <v>175</v>
      </c>
      <c r="B74" s="160" t="s">
        <v>176</v>
      </c>
      <c r="C74" s="161" t="n">
        <f aca="false">D86</f>
        <v>0</v>
      </c>
      <c r="D74" s="161" t="n">
        <f aca="false">D86</f>
        <v>0</v>
      </c>
      <c r="E74" s="161" t="n">
        <f aca="false">E86</f>
        <v>0</v>
      </c>
      <c r="F74" s="162" t="n">
        <v>0</v>
      </c>
      <c r="G74" s="162" t="n">
        <v>0</v>
      </c>
      <c r="H74" s="162" t="n">
        <v>0</v>
      </c>
      <c r="I74" s="162" t="n">
        <f aca="false">I86</f>
        <v>1278.63</v>
      </c>
      <c r="J74" s="162" t="n">
        <v>0</v>
      </c>
      <c r="K74" s="163" t="n">
        <v>0</v>
      </c>
      <c r="L74" s="164"/>
      <c r="M74" s="9"/>
      <c r="N74" s="49"/>
      <c r="O74" s="49"/>
      <c r="P74" s="49"/>
      <c r="Q74" s="130"/>
      <c r="R74" s="130"/>
      <c r="S74" s="130"/>
      <c r="T74" s="130"/>
      <c r="U74" s="130"/>
      <c r="V74" s="130"/>
      <c r="W74" s="130"/>
      <c r="X74" s="130"/>
      <c r="Y74" s="130"/>
    </row>
    <row r="75" customFormat="false" ht="15.75" hidden="false" customHeight="true" outlineLevel="0" collapsed="false">
      <c r="A75" s="76" t="s">
        <v>177</v>
      </c>
      <c r="B75" s="77" t="s">
        <v>178</v>
      </c>
      <c r="C75" s="78" t="n">
        <v>0</v>
      </c>
      <c r="D75" s="78" t="n">
        <v>0</v>
      </c>
      <c r="E75" s="78" t="n">
        <v>0</v>
      </c>
      <c r="F75" s="79" t="n">
        <v>0</v>
      </c>
      <c r="G75" s="79" t="n">
        <v>0</v>
      </c>
      <c r="H75" s="79" t="n">
        <v>0</v>
      </c>
      <c r="I75" s="79" t="n">
        <v>0</v>
      </c>
      <c r="J75" s="79" t="n">
        <v>0</v>
      </c>
      <c r="K75" s="165" t="n">
        <v>0</v>
      </c>
      <c r="L75" s="81"/>
      <c r="M75" s="9"/>
      <c r="N75" s="49"/>
      <c r="O75" s="49"/>
      <c r="P75" s="49"/>
      <c r="Q75" s="130"/>
      <c r="R75" s="130"/>
      <c r="S75" s="130"/>
      <c r="T75" s="130"/>
      <c r="U75" s="130"/>
      <c r="V75" s="130"/>
      <c r="W75" s="130"/>
      <c r="X75" s="130"/>
      <c r="Y75" s="130"/>
    </row>
    <row r="76" customFormat="false" ht="15.75" hidden="false" customHeight="true" outlineLevel="0" collapsed="false">
      <c r="A76" s="166" t="s">
        <v>179</v>
      </c>
      <c r="B76" s="167" t="s">
        <v>180</v>
      </c>
      <c r="C76" s="168" t="n">
        <f aca="false">D87</f>
        <v>0</v>
      </c>
      <c r="D76" s="168" t="n">
        <f aca="false">D87</f>
        <v>0</v>
      </c>
      <c r="E76" s="168" t="n">
        <f aca="false">E87</f>
        <v>0</v>
      </c>
      <c r="F76" s="169" t="n">
        <v>0</v>
      </c>
      <c r="G76" s="169" t="n">
        <v>0</v>
      </c>
      <c r="H76" s="169" t="n">
        <v>0</v>
      </c>
      <c r="I76" s="169" t="n">
        <v>0</v>
      </c>
      <c r="J76" s="169" t="n">
        <v>0</v>
      </c>
      <c r="K76" s="170" t="n">
        <v>0</v>
      </c>
      <c r="L76" s="9"/>
      <c r="M76" s="9"/>
      <c r="N76" s="49"/>
      <c r="O76" s="49"/>
      <c r="P76" s="49"/>
      <c r="Q76" s="9"/>
      <c r="R76" s="9"/>
    </row>
    <row r="77" customFormat="false" ht="15.75" hidden="false" customHeight="true" outlineLevel="0" collapsed="false">
      <c r="A77" s="111" t="s">
        <v>181</v>
      </c>
      <c r="B77" s="112" t="s">
        <v>182</v>
      </c>
      <c r="C77" s="113" t="n">
        <v>0</v>
      </c>
      <c r="D77" s="113" t="n">
        <v>0</v>
      </c>
      <c r="E77" s="113" t="n">
        <v>0</v>
      </c>
      <c r="F77" s="113" t="n">
        <v>0</v>
      </c>
      <c r="G77" s="114" t="n">
        <v>0</v>
      </c>
      <c r="H77" s="114" t="n">
        <v>0</v>
      </c>
      <c r="I77" s="114" t="n">
        <v>0</v>
      </c>
      <c r="J77" s="114" t="n">
        <v>0</v>
      </c>
      <c r="K77" s="115" t="n">
        <v>3328.2</v>
      </c>
      <c r="L77" s="9"/>
      <c r="M77" s="9"/>
      <c r="N77" s="49"/>
      <c r="O77" s="49"/>
      <c r="P77" s="49"/>
      <c r="Q77" s="9"/>
      <c r="R77" s="9"/>
    </row>
    <row r="78" customFormat="false" ht="15.75" hidden="false" customHeight="true" outlineLevel="0" collapsed="false">
      <c r="A78" s="22" t="s">
        <v>183</v>
      </c>
      <c r="B78" s="23" t="s">
        <v>184</v>
      </c>
      <c r="C78" s="24" t="n">
        <v>0</v>
      </c>
      <c r="D78" s="24" t="n">
        <v>0</v>
      </c>
      <c r="E78" s="24" t="n">
        <v>0</v>
      </c>
      <c r="F78" s="25" t="n">
        <v>0</v>
      </c>
      <c r="G78" s="25" t="n">
        <v>0</v>
      </c>
      <c r="H78" s="25" t="n">
        <v>0</v>
      </c>
      <c r="I78" s="25" t="n">
        <v>0</v>
      </c>
      <c r="J78" s="25" t="n">
        <v>3300</v>
      </c>
      <c r="K78" s="82" t="n">
        <v>3300</v>
      </c>
      <c r="L78" s="171"/>
      <c r="M78" s="49"/>
      <c r="N78" s="49"/>
      <c r="O78" s="172"/>
      <c r="P78" s="49"/>
      <c r="Q78" s="9"/>
      <c r="R78" s="9"/>
    </row>
    <row r="79" customFormat="false" ht="15.75" hidden="false" customHeight="true" outlineLevel="0" collapsed="false">
      <c r="A79" s="44"/>
      <c r="B79" s="45" t="s">
        <v>185</v>
      </c>
      <c r="C79" s="46" t="n">
        <f aca="false">SUM(C32:C78)</f>
        <v>286906</v>
      </c>
      <c r="D79" s="46" t="n">
        <f aca="false">SUM(D32:D78)</f>
        <v>334650.64</v>
      </c>
      <c r="E79" s="46" t="n">
        <f aca="false">SUM(E32:E78)</f>
        <v>309278.92</v>
      </c>
      <c r="F79" s="46" t="n">
        <f aca="false">SUM(F32:F78)</f>
        <v>262524.67</v>
      </c>
      <c r="G79" s="46" t="n">
        <f aca="false">SUM(G32:G78)</f>
        <v>299714.93</v>
      </c>
      <c r="H79" s="46" t="n">
        <f aca="false">SUM(H32:H78)</f>
        <v>278421.67</v>
      </c>
      <c r="I79" s="46" t="n">
        <f aca="false">SUM(I32:I78)</f>
        <v>225728.65</v>
      </c>
      <c r="J79" s="46" t="n">
        <f aca="false">SUM(J32:J78)</f>
        <v>262277.82</v>
      </c>
      <c r="K79" s="46" t="n">
        <f aca="false">SUM(K32:K78)</f>
        <v>233457.45</v>
      </c>
      <c r="L79" s="146"/>
      <c r="M79" s="48"/>
      <c r="N79" s="49"/>
      <c r="O79" s="50"/>
      <c r="P79" s="50"/>
      <c r="Q79" s="9"/>
      <c r="R79" s="9"/>
    </row>
    <row r="80" customFormat="false" ht="15.75" hidden="false" customHeight="true" outlineLevel="0" collapsed="false">
      <c r="A80" s="173"/>
      <c r="B80" s="173"/>
      <c r="C80" s="173"/>
      <c r="D80" s="173"/>
      <c r="E80" s="173"/>
      <c r="F80" s="173"/>
      <c r="G80" s="173"/>
      <c r="H80" s="173"/>
      <c r="I80" s="173"/>
      <c r="J80" s="173"/>
      <c r="K80" s="173"/>
    </row>
    <row r="81" customFormat="false" ht="15.75" hidden="false" customHeight="true" outlineLevel="0" collapsed="false">
      <c r="A81" s="174"/>
      <c r="B81" s="175" t="s">
        <v>186</v>
      </c>
      <c r="C81" s="176" t="n">
        <f aca="false">C27-C79</f>
        <v>20500</v>
      </c>
      <c r="D81" s="176" t="n">
        <f aca="false">D27-D79</f>
        <v>25399.47</v>
      </c>
      <c r="E81" s="176" t="n">
        <f aca="false">E27-E79</f>
        <v>25399.4699999999</v>
      </c>
      <c r="F81" s="176" t="n">
        <f aca="false">F27-F79</f>
        <v>10283.19</v>
      </c>
      <c r="G81" s="176" t="n">
        <f aca="false">G27-G79</f>
        <v>25869.62</v>
      </c>
      <c r="H81" s="176" t="n">
        <f aca="false">H27-H79</f>
        <v>25869.62</v>
      </c>
      <c r="I81" s="176" t="n">
        <f aca="false">I27-I79</f>
        <v>22221.37</v>
      </c>
      <c r="J81" s="176" t="n">
        <f aca="false">J27-J79</f>
        <v>24949.69</v>
      </c>
      <c r="K81" s="176" t="n">
        <f aca="false">K27-K79</f>
        <v>20491.75</v>
      </c>
    </row>
    <row r="82" customFormat="false" ht="15.75" hidden="false" customHeight="true" outlineLevel="0" collapsed="false">
      <c r="A82" s="177"/>
      <c r="B82" s="173"/>
      <c r="C82" s="178"/>
      <c r="D82" s="178"/>
      <c r="E82" s="178"/>
      <c r="F82" s="178"/>
      <c r="G82" s="178"/>
      <c r="H82" s="178"/>
      <c r="I82" s="178"/>
      <c r="J82" s="178"/>
      <c r="K82" s="178"/>
    </row>
    <row r="83" customFormat="false" ht="15.75" hidden="false" customHeight="true" outlineLevel="0" collapsed="false">
      <c r="A83" s="173"/>
      <c r="B83" s="173"/>
      <c r="C83" s="173"/>
      <c r="D83" s="173"/>
      <c r="E83" s="173"/>
      <c r="F83" s="173"/>
      <c r="G83" s="173"/>
      <c r="H83" s="173"/>
      <c r="I83" s="173"/>
      <c r="J83" s="173"/>
      <c r="K83" s="173"/>
    </row>
    <row r="84" s="72" customFormat="true" ht="18.75" hidden="false" customHeight="true" outlineLevel="0" collapsed="false">
      <c r="A84" s="179"/>
      <c r="B84" s="180" t="s">
        <v>187</v>
      </c>
      <c r="C84" s="181"/>
      <c r="D84" s="181"/>
      <c r="E84" s="181"/>
      <c r="F84" s="181"/>
      <c r="G84" s="181"/>
      <c r="H84" s="181"/>
      <c r="I84" s="181"/>
      <c r="J84" s="181"/>
      <c r="K84" s="182"/>
    </row>
    <row r="85" s="188" customFormat="true" ht="34.5" hidden="false" customHeight="true" outlineLevel="0" collapsed="false">
      <c r="A85" s="183"/>
      <c r="B85" s="184" t="s">
        <v>188</v>
      </c>
      <c r="C85" s="185"/>
      <c r="D85" s="185"/>
      <c r="E85" s="185"/>
      <c r="F85" s="185"/>
      <c r="G85" s="185"/>
      <c r="H85" s="185"/>
      <c r="I85" s="186"/>
      <c r="J85" s="186"/>
      <c r="K85" s="187"/>
    </row>
    <row r="86" customFormat="false" ht="15.75" hidden="false" customHeight="false" outlineLevel="0" collapsed="false">
      <c r="A86" s="159" t="s">
        <v>189</v>
      </c>
      <c r="B86" s="160" t="s">
        <v>190</v>
      </c>
      <c r="C86" s="161" t="n">
        <f aca="false">'Teilplan B'!D50</f>
        <v>0</v>
      </c>
      <c r="D86" s="161" t="n">
        <f aca="false">'Teilplan B'!D50</f>
        <v>0</v>
      </c>
      <c r="E86" s="161" t="n">
        <f aca="false">'Teilplan B'!D50</f>
        <v>0</v>
      </c>
      <c r="F86" s="162" t="n">
        <f aca="false">'Teilplan B'!E50</f>
        <v>0</v>
      </c>
      <c r="G86" s="162" t="n">
        <v>0</v>
      </c>
      <c r="H86" s="162" t="n">
        <v>0</v>
      </c>
      <c r="I86" s="162" t="n">
        <f aca="false">'Teilplan B'!G50</f>
        <v>1278.63</v>
      </c>
      <c r="J86" s="162" t="n">
        <v>0</v>
      </c>
      <c r="K86" s="163" t="n">
        <v>0</v>
      </c>
      <c r="L86" s="164"/>
    </row>
    <row r="87" customFormat="false" ht="15.75" hidden="false" customHeight="false" outlineLevel="0" collapsed="false">
      <c r="A87" s="166" t="s">
        <v>191</v>
      </c>
      <c r="B87" s="167" t="s">
        <v>192</v>
      </c>
      <c r="C87" s="168" t="n">
        <f aca="false">'Teilplan B'!D51</f>
        <v>0</v>
      </c>
      <c r="D87" s="168" t="n">
        <f aca="false">'Teilplan B'!D51</f>
        <v>0</v>
      </c>
      <c r="E87" s="168" t="n">
        <f aca="false">'Teilplan B'!D51</f>
        <v>0</v>
      </c>
      <c r="F87" s="169" t="n">
        <f aca="false">'Teilplan B'!E51</f>
        <v>0</v>
      </c>
      <c r="G87" s="169" t="n">
        <v>0</v>
      </c>
      <c r="H87" s="169" t="n">
        <v>0</v>
      </c>
      <c r="I87" s="169" t="n">
        <f aca="false">'Teilplan B'!G51</f>
        <v>0</v>
      </c>
      <c r="J87" s="169" t="n">
        <v>0</v>
      </c>
      <c r="K87" s="170" t="n">
        <v>0</v>
      </c>
      <c r="L87" s="9"/>
    </row>
    <row r="88" customFormat="false" ht="34.5" hidden="false" customHeight="true" outlineLevel="0" collapsed="false">
      <c r="A88" s="189"/>
      <c r="B88" s="190" t="s">
        <v>193</v>
      </c>
      <c r="C88" s="191"/>
      <c r="D88" s="191"/>
      <c r="E88" s="191"/>
      <c r="F88" s="191"/>
      <c r="G88" s="191"/>
      <c r="H88" s="191"/>
      <c r="I88" s="191"/>
      <c r="J88" s="191"/>
      <c r="K88" s="192"/>
    </row>
    <row r="89" customFormat="false" ht="15.75" hidden="false" customHeight="false" outlineLevel="0" collapsed="false">
      <c r="A89" s="22" t="s">
        <v>194</v>
      </c>
      <c r="B89" s="23" t="s">
        <v>195</v>
      </c>
      <c r="C89" s="24" t="n">
        <v>11000</v>
      </c>
      <c r="D89" s="24" t="n">
        <v>17000</v>
      </c>
      <c r="E89" s="24" t="n">
        <v>17000</v>
      </c>
      <c r="F89" s="24" t="n">
        <v>17000</v>
      </c>
      <c r="G89" s="25" t="n">
        <v>23500</v>
      </c>
      <c r="H89" s="25" t="n">
        <v>23500</v>
      </c>
      <c r="I89" s="25" t="n">
        <v>23500</v>
      </c>
      <c r="J89" s="25" t="n">
        <v>15000</v>
      </c>
      <c r="K89" s="82" t="n">
        <v>15000</v>
      </c>
      <c r="L89" s="9"/>
      <c r="M89" s="135"/>
      <c r="N89" s="49"/>
      <c r="O89" s="49"/>
      <c r="P89" s="49"/>
      <c r="Q89" s="9"/>
      <c r="R89" s="9"/>
    </row>
    <row r="90" customFormat="false" ht="31.5" hidden="false" customHeight="false" outlineLevel="0" collapsed="false">
      <c r="A90" s="93" t="s">
        <v>196</v>
      </c>
      <c r="B90" s="193" t="s">
        <v>197</v>
      </c>
      <c r="C90" s="194" t="n">
        <f aca="false">C22</f>
        <v>9500</v>
      </c>
      <c r="D90" s="194" t="n">
        <f aca="false">D22</f>
        <v>8399.47</v>
      </c>
      <c r="E90" s="194" t="n">
        <f aca="false">E22</f>
        <v>8399.47</v>
      </c>
      <c r="F90" s="195" t="n">
        <f aca="false">F22</f>
        <v>8399.47</v>
      </c>
      <c r="G90" s="194" t="n">
        <v>2369.62</v>
      </c>
      <c r="H90" s="194" t="n">
        <v>2369.62</v>
      </c>
      <c r="I90" s="95" t="n">
        <f aca="false">I22</f>
        <v>0</v>
      </c>
      <c r="J90" s="95" t="n">
        <v>9949.69</v>
      </c>
      <c r="K90" s="97" t="n">
        <v>5491.75</v>
      </c>
      <c r="L90" s="9"/>
      <c r="M90" s="135"/>
      <c r="N90" s="49"/>
      <c r="O90" s="49"/>
      <c r="P90" s="49"/>
      <c r="Q90" s="9"/>
      <c r="R90" s="9"/>
    </row>
    <row r="91" customFormat="false" ht="15.75" hidden="false" customHeight="true" outlineLevel="0" collapsed="false">
      <c r="A91" s="104" t="s">
        <v>198</v>
      </c>
      <c r="B91" s="196" t="s">
        <v>199</v>
      </c>
      <c r="C91" s="197" t="n">
        <f aca="false">C24</f>
        <v>0</v>
      </c>
      <c r="D91" s="197" t="n">
        <f aca="false">D24</f>
        <v>0</v>
      </c>
      <c r="E91" s="197" t="n">
        <f aca="false">E24</f>
        <v>0</v>
      </c>
      <c r="F91" s="198" t="n">
        <f aca="false">F24</f>
        <v>0</v>
      </c>
      <c r="G91" s="198" t="n">
        <v>0</v>
      </c>
      <c r="H91" s="198" t="n">
        <v>0</v>
      </c>
      <c r="I91" s="107" t="n">
        <f aca="false">I24</f>
        <v>0</v>
      </c>
      <c r="J91" s="107" t="n">
        <v>0</v>
      </c>
      <c r="K91" s="108" t="n">
        <v>0</v>
      </c>
      <c r="L91" s="9"/>
      <c r="M91" s="135"/>
      <c r="N91" s="49"/>
      <c r="O91" s="49"/>
      <c r="P91" s="49"/>
      <c r="Q91" s="9"/>
      <c r="R91" s="9"/>
    </row>
    <row r="92" s="203" customFormat="true" ht="15.75" hidden="false" customHeight="false" outlineLevel="0" collapsed="false">
      <c r="A92" s="199"/>
      <c r="B92" s="200" t="s">
        <v>200</v>
      </c>
      <c r="C92" s="201" t="n">
        <f aca="false">C86+C87-C89-C90-C91</f>
        <v>-20500</v>
      </c>
      <c r="D92" s="201" t="n">
        <f aca="false">D86+D87-D89-D90-D91</f>
        <v>-25399.47</v>
      </c>
      <c r="E92" s="201" t="n">
        <f aca="false">E86+E87-E89-E90-E91</f>
        <v>-25399.47</v>
      </c>
      <c r="F92" s="201" t="n">
        <f aca="false">F86+F87-F89-F90-F91</f>
        <v>-25399.47</v>
      </c>
      <c r="G92" s="201" t="n">
        <f aca="false">G86+G87-G89-G90-G91</f>
        <v>-25869.62</v>
      </c>
      <c r="H92" s="201" t="n">
        <f aca="false">H86+H87-H89-H90-H91</f>
        <v>-25869.62</v>
      </c>
      <c r="I92" s="201" t="n">
        <f aca="false">I86+I87-I89-I90-I91</f>
        <v>-22221.37</v>
      </c>
      <c r="J92" s="201" t="n">
        <f aca="false">J86+J87-J89-J90-J91</f>
        <v>-24949.69</v>
      </c>
      <c r="K92" s="201" t="n">
        <f aca="false">K86+K87-K89-K90-K91</f>
        <v>-20491.75</v>
      </c>
      <c r="L92" s="202"/>
    </row>
    <row r="95" s="203" customFormat="true" ht="18" hidden="false" customHeight="false" outlineLevel="0" collapsed="false">
      <c r="A95" s="204"/>
      <c r="B95" s="205" t="s">
        <v>201</v>
      </c>
      <c r="C95" s="206" t="n">
        <f aca="false">C27-C79+C92</f>
        <v>0</v>
      </c>
      <c r="D95" s="206" t="n">
        <f aca="false">D27-D79+D92</f>
        <v>0</v>
      </c>
      <c r="E95" s="206" t="n">
        <f aca="false">E27-E79+E92</f>
        <v>0</v>
      </c>
      <c r="F95" s="206" t="n">
        <f aca="false">F27-F79+F92</f>
        <v>-15116.28</v>
      </c>
      <c r="G95" s="206" t="n">
        <f aca="false">G27-G79+G92</f>
        <v>0</v>
      </c>
      <c r="H95" s="206" t="n">
        <f aca="false">H27-H79+H92</f>
        <v>0</v>
      </c>
      <c r="I95" s="206" t="n">
        <f aca="false">I27-I79+I92</f>
        <v>0</v>
      </c>
      <c r="J95" s="206" t="n">
        <f aca="false">J27-J79+J92</f>
        <v>0</v>
      </c>
      <c r="K95" s="206" t="n">
        <f aca="false">K27-K79+K92</f>
        <v>0</v>
      </c>
      <c r="L95" s="202"/>
    </row>
  </sheetData>
  <mergeCells count="2">
    <mergeCell ref="A28:K28"/>
    <mergeCell ref="A29:K29"/>
  </mergeCells>
  <printOptions headings="false" gridLines="false" gridLinesSet="true" horizontalCentered="false" verticalCentered="false"/>
  <pageMargins left="0.315277777777778" right="0" top="0.551388888888889" bottom="0" header="0.315277777777778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>&amp;C&amp;"Arial,Standard"&amp;10&amp;A</oddHeader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X78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C53" activeCellId="0" sqref="C53"/>
    </sheetView>
  </sheetViews>
  <sheetFormatPr defaultRowHeight="14.25" zeroHeight="false" outlineLevelRow="0" outlineLevelCol="0"/>
  <cols>
    <col collapsed="false" customWidth="true" hidden="false" outlineLevel="0" max="1" min="1" style="1" width="5.44"/>
    <col collapsed="false" customWidth="true" hidden="false" outlineLevel="0" max="2" min="2" style="1" width="64.74"/>
    <col collapsed="false" customWidth="true" hidden="false" outlineLevel="0" max="4" min="3" style="2" width="9.25"/>
    <col collapsed="false" customWidth="true" hidden="false" outlineLevel="0" max="5" min="5" style="2" width="8.7"/>
    <col collapsed="false" customWidth="true" hidden="false" outlineLevel="0" max="6" min="6" style="2" width="9.14"/>
    <col collapsed="false" customWidth="true" hidden="false" outlineLevel="0" max="7" min="7" style="1" width="8.7"/>
    <col collapsed="false" customWidth="true" hidden="false" outlineLevel="0" max="8" min="8" style="3" width="3.05"/>
    <col collapsed="false" customWidth="true" hidden="false" outlineLevel="0" max="9" min="9" style="3" width="3.7"/>
    <col collapsed="false" customWidth="true" hidden="false" outlineLevel="0" max="18" min="10" style="3" width="3.05"/>
    <col collapsed="false" customWidth="true" hidden="false" outlineLevel="0" max="19" min="19" style="3" width="3.49"/>
    <col collapsed="false" customWidth="true" hidden="false" outlineLevel="0" max="1025" min="20" style="3" width="3.05"/>
  </cols>
  <sheetData>
    <row r="1" s="207" customFormat="true" ht="18.75" hidden="false" customHeight="false" outlineLevel="0" collapsed="false">
      <c r="A1" s="5" t="n">
        <f aca="false">Gesamtplan!A4</f>
        <v>2018</v>
      </c>
      <c r="B1" s="6" t="s">
        <v>202</v>
      </c>
      <c r="C1" s="58"/>
      <c r="D1" s="58"/>
      <c r="E1" s="58"/>
      <c r="F1" s="58"/>
      <c r="G1" s="59"/>
    </row>
    <row r="2" customFormat="false" ht="15.75" hidden="false" customHeight="false" outlineLevel="0" collapsed="false">
      <c r="A2" s="62"/>
      <c r="B2" s="63"/>
      <c r="C2" s="8"/>
      <c r="D2" s="8"/>
      <c r="E2" s="8"/>
      <c r="F2" s="8"/>
      <c r="G2" s="64"/>
    </row>
    <row r="3" s="207" customFormat="true" ht="18.75" hidden="false" customHeight="false" outlineLevel="0" collapsed="false">
      <c r="A3" s="65"/>
      <c r="B3" s="66" t="s">
        <v>13</v>
      </c>
      <c r="C3" s="68"/>
      <c r="D3" s="68"/>
      <c r="E3" s="68"/>
      <c r="F3" s="68"/>
      <c r="G3" s="70"/>
    </row>
    <row r="4" customFormat="false" ht="31.5" hidden="false" customHeight="false" outlineLevel="0" collapsed="false">
      <c r="A4" s="208" t="s">
        <v>14</v>
      </c>
      <c r="B4" s="209" t="s">
        <v>3</v>
      </c>
      <c r="C4" s="210" t="s">
        <v>4</v>
      </c>
      <c r="D4" s="210" t="s">
        <v>16</v>
      </c>
      <c r="E4" s="210" t="s">
        <v>5</v>
      </c>
      <c r="F4" s="211" t="s">
        <v>203</v>
      </c>
      <c r="G4" s="212" t="s">
        <v>79</v>
      </c>
      <c r="H4" s="75"/>
    </row>
    <row r="5" customFormat="false" ht="15.75" hidden="false" customHeight="false" outlineLevel="0" collapsed="false">
      <c r="A5" s="213" t="s">
        <v>204</v>
      </c>
      <c r="B5" s="214" t="s">
        <v>51</v>
      </c>
      <c r="C5" s="215" t="n">
        <v>0</v>
      </c>
      <c r="D5" s="215" t="n">
        <v>0</v>
      </c>
      <c r="E5" s="215" t="n">
        <v>0</v>
      </c>
      <c r="F5" s="215" t="n">
        <v>0</v>
      </c>
      <c r="G5" s="216" t="n">
        <v>359.69</v>
      </c>
    </row>
    <row r="6" customFormat="false" ht="15.75" hidden="false" customHeight="false" outlineLevel="0" collapsed="false">
      <c r="A6" s="22" t="s">
        <v>31</v>
      </c>
      <c r="B6" s="217" t="s">
        <v>205</v>
      </c>
      <c r="C6" s="25" t="n">
        <v>110</v>
      </c>
      <c r="D6" s="25" t="n">
        <v>110</v>
      </c>
      <c r="E6" s="25" t="n">
        <v>110</v>
      </c>
      <c r="F6" s="24" t="n">
        <v>110</v>
      </c>
      <c r="G6" s="82" t="n">
        <v>0</v>
      </c>
      <c r="H6" s="81"/>
    </row>
    <row r="7" customFormat="false" ht="15.75" hidden="false" customHeight="false" outlineLevel="0" collapsed="false">
      <c r="A7" s="22" t="s">
        <v>206</v>
      </c>
      <c r="B7" s="217" t="s">
        <v>207</v>
      </c>
      <c r="C7" s="25" t="n">
        <v>150</v>
      </c>
      <c r="D7" s="25" t="n">
        <v>150</v>
      </c>
      <c r="E7" s="25" t="n">
        <v>100.92</v>
      </c>
      <c r="F7" s="25" t="n">
        <v>150</v>
      </c>
      <c r="G7" s="82" t="n">
        <v>125.18</v>
      </c>
    </row>
    <row r="8" customFormat="false" ht="15.75" hidden="false" customHeight="false" outlineLevel="0" collapsed="false">
      <c r="A8" s="22" t="s">
        <v>55</v>
      </c>
      <c r="B8" s="217" t="s">
        <v>208</v>
      </c>
      <c r="C8" s="25" t="n">
        <v>12000</v>
      </c>
      <c r="D8" s="25" t="n">
        <v>13800</v>
      </c>
      <c r="E8" s="25" t="n">
        <v>7214.83</v>
      </c>
      <c r="F8" s="25" t="n">
        <v>13800</v>
      </c>
      <c r="G8" s="82" t="n">
        <v>11838.38</v>
      </c>
      <c r="H8" s="83"/>
    </row>
    <row r="9" customFormat="false" ht="15.75" hidden="false" customHeight="false" outlineLevel="0" collapsed="false">
      <c r="A9" s="84" t="s">
        <v>58</v>
      </c>
      <c r="B9" s="217" t="s">
        <v>209</v>
      </c>
      <c r="C9" s="25" t="n">
        <v>0</v>
      </c>
      <c r="D9" s="25" t="n">
        <v>0</v>
      </c>
      <c r="E9" s="25" t="n">
        <v>0</v>
      </c>
      <c r="F9" s="25" t="n">
        <v>0</v>
      </c>
      <c r="G9" s="82" t="n">
        <v>0</v>
      </c>
      <c r="H9" s="86"/>
    </row>
    <row r="10" customFormat="false" ht="15.75" hidden="false" customHeight="false" outlineLevel="0" collapsed="false">
      <c r="A10" s="22" t="s">
        <v>210</v>
      </c>
      <c r="B10" s="217" t="s">
        <v>53</v>
      </c>
      <c r="C10" s="25" t="n">
        <v>0</v>
      </c>
      <c r="D10" s="25" t="n">
        <v>0</v>
      </c>
      <c r="E10" s="25" t="n">
        <v>0.01</v>
      </c>
      <c r="F10" s="43" t="n">
        <v>0</v>
      </c>
      <c r="G10" s="82" t="n">
        <v>12.6</v>
      </c>
      <c r="H10" s="85"/>
      <c r="I10" s="87"/>
      <c r="J10" s="87"/>
    </row>
    <row r="11" customFormat="false" ht="15.75" hidden="false" customHeight="false" outlineLevel="0" collapsed="false">
      <c r="A11" s="22" t="s">
        <v>211</v>
      </c>
      <c r="B11" s="217" t="s">
        <v>212</v>
      </c>
      <c r="C11" s="25" t="n">
        <v>1900</v>
      </c>
      <c r="D11" s="25" t="n">
        <v>1900</v>
      </c>
      <c r="E11" s="25" t="n">
        <v>2735.29</v>
      </c>
      <c r="F11" s="43" t="n">
        <v>1900</v>
      </c>
      <c r="G11" s="82" t="n">
        <v>1949.85</v>
      </c>
      <c r="H11" s="86"/>
    </row>
    <row r="12" customFormat="false" ht="15.75" hidden="false" customHeight="false" outlineLevel="0" collapsed="false">
      <c r="A12" s="22" t="s">
        <v>213</v>
      </c>
      <c r="B12" s="217" t="s">
        <v>62</v>
      </c>
      <c r="C12" s="25" t="n">
        <v>0</v>
      </c>
      <c r="D12" s="25" t="n">
        <v>0</v>
      </c>
      <c r="E12" s="25" t="n">
        <v>0</v>
      </c>
      <c r="F12" s="25" t="n">
        <v>0</v>
      </c>
      <c r="G12" s="82" t="n">
        <v>0</v>
      </c>
      <c r="H12" s="83"/>
    </row>
    <row r="13" customFormat="false" ht="15.75" hidden="false" customHeight="false" outlineLevel="0" collapsed="false">
      <c r="A13" s="22" t="s">
        <v>50</v>
      </c>
      <c r="B13" s="217" t="s">
        <v>214</v>
      </c>
      <c r="C13" s="25" t="n">
        <v>2620</v>
      </c>
      <c r="D13" s="25" t="n">
        <v>2622</v>
      </c>
      <c r="E13" s="25" t="n">
        <v>1370.82</v>
      </c>
      <c r="F13" s="25" t="n">
        <v>2622</v>
      </c>
      <c r="G13" s="82" t="n">
        <v>2320.03</v>
      </c>
      <c r="H13" s="83"/>
    </row>
    <row r="14" customFormat="false" ht="15.75" hidden="false" customHeight="false" outlineLevel="0" collapsed="false">
      <c r="A14" s="22" t="s">
        <v>215</v>
      </c>
      <c r="B14" s="217" t="s">
        <v>216</v>
      </c>
      <c r="C14" s="25" t="n">
        <v>0</v>
      </c>
      <c r="D14" s="25" t="n">
        <v>0</v>
      </c>
      <c r="E14" s="25" t="n">
        <v>0</v>
      </c>
      <c r="F14" s="43" t="n">
        <v>0</v>
      </c>
      <c r="G14" s="82" t="n">
        <v>0</v>
      </c>
      <c r="H14" s="83"/>
    </row>
    <row r="15" customFormat="false" ht="15.75" hidden="false" customHeight="true" outlineLevel="0" collapsed="false">
      <c r="A15" s="44"/>
      <c r="B15" s="45" t="s">
        <v>77</v>
      </c>
      <c r="C15" s="47" t="n">
        <f aca="false">SUM(C5:C14)</f>
        <v>16780</v>
      </c>
      <c r="D15" s="47" t="n">
        <f aca="false">SUM(D5:D14)</f>
        <v>18582</v>
      </c>
      <c r="E15" s="47" t="n">
        <f aca="false">SUM(E5:E14)</f>
        <v>11531.87</v>
      </c>
      <c r="F15" s="47" t="n">
        <f aca="false">SUM(F5:F14)</f>
        <v>18582</v>
      </c>
      <c r="G15" s="218" t="n">
        <f aca="false">SUM(G5:G14)</f>
        <v>16605.73</v>
      </c>
    </row>
    <row r="16" s="61" customFormat="true" ht="18.75" hidden="false" customHeight="false" outlineLevel="0" collapsed="false">
      <c r="A16" s="5"/>
      <c r="B16" s="6"/>
      <c r="C16" s="56"/>
      <c r="D16" s="56"/>
      <c r="E16" s="58"/>
      <c r="F16" s="58"/>
      <c r="G16" s="58"/>
      <c r="H16" s="58"/>
      <c r="I16" s="58"/>
      <c r="J16" s="59"/>
      <c r="K16" s="59"/>
      <c r="L16" s="59"/>
      <c r="M16" s="60"/>
      <c r="N16" s="60"/>
      <c r="O16" s="60"/>
      <c r="P16" s="60"/>
      <c r="Q16" s="60"/>
    </row>
    <row r="17" s="33" customFormat="true" ht="15" hidden="false" customHeight="true" outlineLevel="0" collapsed="false">
      <c r="A17" s="219"/>
      <c r="B17" s="219"/>
      <c r="C17" s="219"/>
      <c r="D17" s="219"/>
      <c r="E17" s="219"/>
      <c r="F17" s="219"/>
      <c r="G17" s="219"/>
    </row>
    <row r="18" s="207" customFormat="true" ht="18.75" hidden="false" customHeight="true" outlineLevel="0" collapsed="false">
      <c r="A18" s="116"/>
      <c r="B18" s="117" t="s">
        <v>78</v>
      </c>
      <c r="C18" s="119"/>
      <c r="D18" s="119"/>
      <c r="E18" s="119"/>
      <c r="F18" s="119"/>
      <c r="G18" s="121"/>
    </row>
    <row r="19" customFormat="false" ht="32.25" hidden="false" customHeight="true" outlineLevel="0" collapsed="false">
      <c r="A19" s="220" t="s">
        <v>14</v>
      </c>
      <c r="B19" s="221" t="s">
        <v>3</v>
      </c>
      <c r="C19" s="222" t="s">
        <v>4</v>
      </c>
      <c r="D19" s="222" t="s">
        <v>16</v>
      </c>
      <c r="E19" s="222" t="s">
        <v>5</v>
      </c>
      <c r="F19" s="223" t="s">
        <v>203</v>
      </c>
      <c r="G19" s="224" t="s">
        <v>79</v>
      </c>
      <c r="H19" s="123"/>
    </row>
    <row r="20" customFormat="false" ht="15.75" hidden="false" customHeight="true" outlineLevel="0" collapsed="false">
      <c r="A20" s="22" t="s">
        <v>92</v>
      </c>
      <c r="B20" s="225" t="s">
        <v>217</v>
      </c>
      <c r="C20" s="39" t="n">
        <v>6000</v>
      </c>
      <c r="D20" s="39" t="n">
        <v>13160</v>
      </c>
      <c r="E20" s="39" t="n">
        <v>5195</v>
      </c>
      <c r="F20" s="25" t="n">
        <v>13160</v>
      </c>
      <c r="G20" s="126" t="n">
        <v>8660.34</v>
      </c>
      <c r="H20" s="40"/>
      <c r="I20" s="40"/>
    </row>
    <row r="21" customFormat="false" ht="15.75" hidden="false" customHeight="true" outlineLevel="0" collapsed="false">
      <c r="A21" s="41" t="s">
        <v>98</v>
      </c>
      <c r="B21" s="225" t="s">
        <v>218</v>
      </c>
      <c r="C21" s="43" t="n">
        <v>11370</v>
      </c>
      <c r="D21" s="43" t="n">
        <v>11370</v>
      </c>
      <c r="E21" s="43" t="n">
        <v>7185.76</v>
      </c>
      <c r="F21" s="43" t="n">
        <v>11370</v>
      </c>
      <c r="G21" s="226" t="n">
        <v>11448.5</v>
      </c>
    </row>
    <row r="22" customFormat="false" ht="15.75" hidden="false" customHeight="true" outlineLevel="0" collapsed="false">
      <c r="A22" s="22" t="s">
        <v>101</v>
      </c>
      <c r="B22" s="225" t="s">
        <v>219</v>
      </c>
      <c r="C22" s="43" t="n">
        <v>1850</v>
      </c>
      <c r="D22" s="43" t="n">
        <v>1905</v>
      </c>
      <c r="E22" s="43" t="n">
        <v>1850</v>
      </c>
      <c r="F22" s="43" t="n">
        <v>1905</v>
      </c>
      <c r="G22" s="128" t="n">
        <v>1905</v>
      </c>
    </row>
    <row r="23" customFormat="false" ht="15.75" hidden="false" customHeight="true" outlineLevel="0" collapsed="false">
      <c r="A23" s="22" t="s">
        <v>220</v>
      </c>
      <c r="B23" s="225" t="s">
        <v>221</v>
      </c>
      <c r="C23" s="25" t="n">
        <v>2560</v>
      </c>
      <c r="D23" s="25" t="n">
        <v>2560</v>
      </c>
      <c r="E23" s="25" t="n">
        <v>0</v>
      </c>
      <c r="F23" s="25" t="n">
        <v>2560</v>
      </c>
      <c r="G23" s="82" t="n">
        <v>2560</v>
      </c>
    </row>
    <row r="24" customFormat="false" ht="15.75" hidden="false" customHeight="true" outlineLevel="0" collapsed="false">
      <c r="A24" s="22" t="s">
        <v>222</v>
      </c>
      <c r="B24" s="225" t="s">
        <v>223</v>
      </c>
      <c r="C24" s="25" t="n">
        <v>0</v>
      </c>
      <c r="D24" s="25" t="n">
        <v>0</v>
      </c>
      <c r="E24" s="25" t="n">
        <v>0</v>
      </c>
      <c r="F24" s="25" t="n">
        <v>0</v>
      </c>
      <c r="G24" s="82" t="n">
        <v>0</v>
      </c>
    </row>
    <row r="25" customFormat="false" ht="15.75" hidden="false" customHeight="true" outlineLevel="0" collapsed="false">
      <c r="A25" s="22" t="s">
        <v>224</v>
      </c>
      <c r="B25" s="225" t="s">
        <v>225</v>
      </c>
      <c r="C25" s="25" t="n">
        <v>2500</v>
      </c>
      <c r="D25" s="25" t="n">
        <v>2500</v>
      </c>
      <c r="E25" s="25" t="n">
        <v>1935.31</v>
      </c>
      <c r="F25" s="25" t="n">
        <v>2500</v>
      </c>
      <c r="G25" s="82" t="n">
        <v>2371.24</v>
      </c>
    </row>
    <row r="26" customFormat="false" ht="15.75" hidden="false" customHeight="true" outlineLevel="0" collapsed="false">
      <c r="A26" s="22" t="s">
        <v>226</v>
      </c>
      <c r="B26" s="225" t="s">
        <v>227</v>
      </c>
      <c r="C26" s="43" t="n">
        <v>200</v>
      </c>
      <c r="D26" s="43" t="n">
        <v>250</v>
      </c>
      <c r="E26" s="25" t="n">
        <v>0</v>
      </c>
      <c r="F26" s="43" t="n">
        <v>250</v>
      </c>
      <c r="G26" s="128" t="n">
        <v>0</v>
      </c>
    </row>
    <row r="27" customFormat="false" ht="15.75" hidden="false" customHeight="true" outlineLevel="0" collapsed="false">
      <c r="A27" s="22" t="s">
        <v>228</v>
      </c>
      <c r="B27" s="225" t="s">
        <v>229</v>
      </c>
      <c r="C27" s="43" t="n">
        <v>600</v>
      </c>
      <c r="D27" s="43" t="n">
        <v>670</v>
      </c>
      <c r="E27" s="43" t="n">
        <v>363.39</v>
      </c>
      <c r="F27" s="43" t="n">
        <v>605</v>
      </c>
      <c r="G27" s="128" t="n">
        <v>368.07</v>
      </c>
    </row>
    <row r="28" s="231" customFormat="true" ht="15.75" hidden="false" customHeight="false" outlineLevel="0" collapsed="false">
      <c r="A28" s="227" t="s">
        <v>230</v>
      </c>
      <c r="B28" s="228" t="s">
        <v>231</v>
      </c>
      <c r="C28" s="229" t="n">
        <v>600</v>
      </c>
      <c r="D28" s="229" t="n">
        <v>510</v>
      </c>
      <c r="E28" s="229" t="n">
        <v>454.08</v>
      </c>
      <c r="F28" s="229" t="n">
        <v>538</v>
      </c>
      <c r="G28" s="230" t="n">
        <v>108.4</v>
      </c>
    </row>
    <row r="29" customFormat="false" ht="15.75" hidden="false" customHeight="true" outlineLevel="0" collapsed="false">
      <c r="A29" s="22" t="s">
        <v>232</v>
      </c>
      <c r="B29" s="225" t="s">
        <v>233</v>
      </c>
      <c r="C29" s="25" t="n">
        <v>600</v>
      </c>
      <c r="D29" s="25" t="n">
        <v>843</v>
      </c>
      <c r="E29" s="25" t="n">
        <v>251.26</v>
      </c>
      <c r="F29" s="25" t="n">
        <v>880</v>
      </c>
      <c r="G29" s="82" t="n">
        <v>915.65</v>
      </c>
      <c r="H29" s="83"/>
      <c r="I29" s="131"/>
      <c r="J29" s="131"/>
      <c r="K29" s="130"/>
      <c r="L29" s="130"/>
      <c r="M29" s="130"/>
      <c r="N29" s="130"/>
    </row>
    <row r="30" customFormat="false" ht="15.75" hidden="false" customHeight="true" outlineLevel="0" collapsed="false">
      <c r="A30" s="22" t="s">
        <v>234</v>
      </c>
      <c r="B30" s="225" t="s">
        <v>235</v>
      </c>
      <c r="C30" s="25" t="n">
        <v>560</v>
      </c>
      <c r="D30" s="25" t="n">
        <v>0</v>
      </c>
      <c r="E30" s="25" t="n">
        <v>0</v>
      </c>
      <c r="F30" s="25" t="n">
        <v>0</v>
      </c>
      <c r="G30" s="82" t="n">
        <v>0</v>
      </c>
      <c r="H30" s="83"/>
      <c r="I30" s="131"/>
      <c r="J30" s="131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</row>
    <row r="31" customFormat="false" ht="15.75" hidden="false" customHeight="true" outlineLevel="0" collapsed="false">
      <c r="A31" s="22" t="s">
        <v>236</v>
      </c>
      <c r="B31" s="225" t="s">
        <v>237</v>
      </c>
      <c r="C31" s="25" t="n">
        <v>100</v>
      </c>
      <c r="D31" s="25" t="n">
        <v>325</v>
      </c>
      <c r="E31" s="25" t="n">
        <v>189.34</v>
      </c>
      <c r="F31" s="25" t="n">
        <v>620</v>
      </c>
      <c r="G31" s="82" t="n">
        <v>324.67</v>
      </c>
      <c r="H31" s="86"/>
      <c r="I31" s="86"/>
      <c r="J31" s="86"/>
    </row>
    <row r="32" s="133" customFormat="true" ht="15.75" hidden="false" customHeight="true" outlineLevel="0" collapsed="false">
      <c r="A32" s="22" t="s">
        <v>238</v>
      </c>
      <c r="B32" s="225" t="s">
        <v>239</v>
      </c>
      <c r="C32" s="25" t="n">
        <v>200</v>
      </c>
      <c r="D32" s="25" t="n">
        <v>200</v>
      </c>
      <c r="E32" s="25" t="n">
        <v>0</v>
      </c>
      <c r="F32" s="25" t="n">
        <v>250</v>
      </c>
      <c r="G32" s="82" t="n">
        <v>64.04</v>
      </c>
      <c r="H32" s="132"/>
      <c r="I32" s="132"/>
      <c r="J32" s="132"/>
    </row>
    <row r="33" customFormat="false" ht="15.75" hidden="false" customHeight="true" outlineLevel="0" collapsed="false">
      <c r="A33" s="22" t="s">
        <v>240</v>
      </c>
      <c r="B33" s="225" t="s">
        <v>241</v>
      </c>
      <c r="C33" s="25" t="n">
        <v>600</v>
      </c>
      <c r="D33" s="25" t="n">
        <v>1600</v>
      </c>
      <c r="E33" s="25" t="n">
        <v>90</v>
      </c>
      <c r="F33" s="25" t="n">
        <v>1600</v>
      </c>
      <c r="G33" s="82" t="n">
        <v>1010</v>
      </c>
      <c r="H33" s="83"/>
      <c r="I33" s="83"/>
      <c r="J33" s="83"/>
    </row>
    <row r="34" customFormat="false" ht="15.75" hidden="false" customHeight="true" outlineLevel="0" collapsed="false">
      <c r="A34" s="22" t="s">
        <v>106</v>
      </c>
      <c r="B34" s="225" t="s">
        <v>242</v>
      </c>
      <c r="C34" s="25" t="n">
        <v>0</v>
      </c>
      <c r="D34" s="25" t="n">
        <v>500</v>
      </c>
      <c r="E34" s="25" t="n">
        <v>0</v>
      </c>
      <c r="F34" s="25" t="n">
        <v>500</v>
      </c>
      <c r="G34" s="82" t="n">
        <v>472.5</v>
      </c>
      <c r="H34" s="86"/>
      <c r="I34" s="86"/>
      <c r="J34" s="86"/>
    </row>
    <row r="35" customFormat="false" ht="15.75" hidden="false" customHeight="true" outlineLevel="0" collapsed="false">
      <c r="A35" s="22" t="s">
        <v>243</v>
      </c>
      <c r="B35" s="225" t="s">
        <v>244</v>
      </c>
      <c r="C35" s="25" t="n">
        <v>150</v>
      </c>
      <c r="D35" s="25" t="n">
        <v>150</v>
      </c>
      <c r="E35" s="25" t="n">
        <v>0</v>
      </c>
      <c r="F35" s="25" t="n">
        <v>150</v>
      </c>
      <c r="G35" s="82" t="n">
        <v>0</v>
      </c>
      <c r="H35" s="86"/>
      <c r="I35" s="86"/>
      <c r="J35" s="86"/>
    </row>
    <row r="36" customFormat="false" ht="15.75" hidden="false" customHeight="true" outlineLevel="0" collapsed="false">
      <c r="A36" s="22" t="s">
        <v>245</v>
      </c>
      <c r="B36" s="225" t="s">
        <v>246</v>
      </c>
      <c r="C36" s="25" t="n">
        <v>300</v>
      </c>
      <c r="D36" s="25" t="n">
        <v>300</v>
      </c>
      <c r="E36" s="25" t="n">
        <v>204.05</v>
      </c>
      <c r="F36" s="25" t="n">
        <v>300</v>
      </c>
      <c r="G36" s="82" t="n">
        <v>394.48</v>
      </c>
      <c r="H36" s="86"/>
      <c r="I36" s="86"/>
      <c r="J36" s="86"/>
    </row>
    <row r="37" customFormat="false" ht="15.75" hidden="false" customHeight="true" outlineLevel="0" collapsed="false">
      <c r="A37" s="22" t="s">
        <v>120</v>
      </c>
      <c r="B37" s="232" t="s">
        <v>121</v>
      </c>
      <c r="C37" s="25" t="n">
        <v>3400</v>
      </c>
      <c r="D37" s="25" t="n">
        <v>3398.47</v>
      </c>
      <c r="E37" s="25" t="n">
        <v>1816.5</v>
      </c>
      <c r="F37" s="25" t="n">
        <v>3523.62</v>
      </c>
      <c r="G37" s="82" t="n">
        <v>3329.65</v>
      </c>
      <c r="H37" s="83"/>
      <c r="I37" s="86"/>
      <c r="J37" s="86"/>
    </row>
    <row r="38" customFormat="false" ht="15.75" hidden="false" customHeight="true" outlineLevel="0" collapsed="false">
      <c r="A38" s="22" t="s">
        <v>247</v>
      </c>
      <c r="B38" s="225" t="s">
        <v>248</v>
      </c>
      <c r="C38" s="25" t="n">
        <v>0</v>
      </c>
      <c r="D38" s="25" t="n">
        <v>2000</v>
      </c>
      <c r="E38" s="25" t="n">
        <v>1294.2</v>
      </c>
      <c r="F38" s="25" t="n">
        <v>2000</v>
      </c>
      <c r="G38" s="82" t="n">
        <v>2232.51</v>
      </c>
      <c r="H38" s="83"/>
      <c r="I38" s="86"/>
      <c r="J38" s="134"/>
      <c r="K38" s="135"/>
      <c r="L38" s="136"/>
    </row>
    <row r="39" customFormat="false" ht="15.75" hidden="false" customHeight="true" outlineLevel="0" collapsed="false">
      <c r="A39" s="22" t="s">
        <v>249</v>
      </c>
      <c r="B39" s="225" t="s">
        <v>250</v>
      </c>
      <c r="C39" s="25" t="n">
        <v>150</v>
      </c>
      <c r="D39" s="25" t="n">
        <v>250</v>
      </c>
      <c r="E39" s="25" t="n">
        <v>49.1</v>
      </c>
      <c r="F39" s="25" t="n">
        <v>300</v>
      </c>
      <c r="G39" s="82" t="n">
        <v>60.78</v>
      </c>
      <c r="H39" s="137"/>
      <c r="I39" s="86"/>
      <c r="J39" s="134"/>
      <c r="K39" s="138"/>
      <c r="L39" s="49"/>
    </row>
    <row r="40" customFormat="false" ht="15.75" hidden="false" customHeight="true" outlineLevel="0" collapsed="false">
      <c r="A40" s="22" t="s">
        <v>251</v>
      </c>
      <c r="B40" s="225" t="s">
        <v>252</v>
      </c>
      <c r="C40" s="24" t="n">
        <v>490</v>
      </c>
      <c r="D40" s="24" t="n">
        <v>490</v>
      </c>
      <c r="E40" s="24" t="n">
        <v>315.47</v>
      </c>
      <c r="F40" s="25" t="n">
        <v>490</v>
      </c>
      <c r="G40" s="82" t="n">
        <v>421.72</v>
      </c>
      <c r="H40" s="140"/>
      <c r="I40" s="86"/>
      <c r="J40" s="134"/>
      <c r="K40" s="48"/>
      <c r="L40" s="48"/>
    </row>
    <row r="41" customFormat="false" ht="15.75" hidden="false" customHeight="true" outlineLevel="0" collapsed="false">
      <c r="A41" s="22" t="s">
        <v>126</v>
      </c>
      <c r="B41" s="225" t="s">
        <v>253</v>
      </c>
      <c r="C41" s="25" t="n">
        <v>350</v>
      </c>
      <c r="D41" s="25" t="n">
        <v>400</v>
      </c>
      <c r="E41" s="25" t="n">
        <v>7.05</v>
      </c>
      <c r="F41" s="25" t="n">
        <v>400</v>
      </c>
      <c r="G41" s="82" t="n">
        <v>1454.98</v>
      </c>
      <c r="H41" s="140"/>
      <c r="I41" s="86"/>
      <c r="J41" s="134"/>
      <c r="K41" s="48"/>
      <c r="L41" s="48"/>
    </row>
    <row r="42" customFormat="false" ht="15.75" hidden="false" customHeight="true" outlineLevel="0" collapsed="false">
      <c r="A42" s="22" t="s">
        <v>152</v>
      </c>
      <c r="B42" s="232" t="s">
        <v>254</v>
      </c>
      <c r="C42" s="25" t="n">
        <v>700</v>
      </c>
      <c r="D42" s="25" t="n">
        <v>600</v>
      </c>
      <c r="E42" s="25" t="n">
        <v>330.55</v>
      </c>
      <c r="F42" s="25" t="n">
        <v>550</v>
      </c>
      <c r="G42" s="82" t="n">
        <v>724.57</v>
      </c>
      <c r="H42" s="140"/>
      <c r="I42" s="86"/>
      <c r="J42" s="134"/>
      <c r="K42" s="48"/>
      <c r="L42" s="48"/>
    </row>
    <row r="43" customFormat="false" ht="15.75" hidden="false" customHeight="true" outlineLevel="0" collapsed="false">
      <c r="A43" s="44"/>
      <c r="B43" s="45" t="s">
        <v>185</v>
      </c>
      <c r="C43" s="47" t="n">
        <f aca="false">SUM(C20:C42)</f>
        <v>33280</v>
      </c>
      <c r="D43" s="47" t="n">
        <f aca="false">SUM(D20:D42)</f>
        <v>43981.47</v>
      </c>
      <c r="E43" s="47" t="n">
        <f aca="false">SUM(E20:E42)</f>
        <v>21531.06</v>
      </c>
      <c r="F43" s="47" t="n">
        <f aca="false">SUM(F20:F42)</f>
        <v>44451.62</v>
      </c>
      <c r="G43" s="218" t="n">
        <f aca="false">SUM(G20:G42)</f>
        <v>38827.1</v>
      </c>
      <c r="H43" s="146"/>
      <c r="I43" s="48"/>
      <c r="J43" s="49"/>
      <c r="K43" s="50"/>
      <c r="L43" s="50"/>
    </row>
    <row r="44" customFormat="false" ht="15.75" hidden="false" customHeight="true" outlineLevel="0" collapsed="false">
      <c r="A44" s="233"/>
      <c r="B44" s="233"/>
      <c r="C44" s="233"/>
      <c r="D44" s="233"/>
      <c r="E44" s="233"/>
      <c r="F44" s="233"/>
      <c r="G44" s="233"/>
      <c r="H44" s="146"/>
      <c r="I44" s="48"/>
      <c r="J44" s="49"/>
      <c r="K44" s="50"/>
      <c r="L44" s="50"/>
    </row>
    <row r="45" customFormat="false" ht="15.75" hidden="false" customHeight="true" outlineLevel="0" collapsed="false">
      <c r="A45" s="174"/>
      <c r="B45" s="175" t="s">
        <v>186</v>
      </c>
      <c r="C45" s="234" t="n">
        <f aca="false">C15-C43</f>
        <v>-16500</v>
      </c>
      <c r="D45" s="234" t="n">
        <f aca="false">D15-D43</f>
        <v>-25399.47</v>
      </c>
      <c r="E45" s="234" t="n">
        <f aca="false">E15-E43</f>
        <v>-9999.19</v>
      </c>
      <c r="F45" s="234" t="n">
        <f aca="false">F15-F43</f>
        <v>-25869.62</v>
      </c>
      <c r="G45" s="234" t="n">
        <f aca="false">G15-G43</f>
        <v>-22221.37</v>
      </c>
      <c r="H45" s="146"/>
      <c r="J45" s="49"/>
      <c r="K45" s="50"/>
      <c r="L45" s="50"/>
    </row>
    <row r="46" customFormat="false" ht="15.75" hidden="false" customHeight="true" outlineLevel="0" collapsed="false">
      <c r="A46" s="62"/>
      <c r="B46" s="62"/>
      <c r="C46" s="62"/>
      <c r="D46" s="62"/>
      <c r="E46" s="235"/>
      <c r="F46" s="62"/>
      <c r="G46" s="62"/>
      <c r="H46" s="146"/>
      <c r="I46" s="48"/>
      <c r="J46" s="49"/>
      <c r="K46" s="50"/>
      <c r="L46" s="50"/>
    </row>
    <row r="48" s="72" customFormat="true" ht="18.75" hidden="false" customHeight="true" outlineLevel="0" collapsed="false">
      <c r="A48" s="179"/>
      <c r="B48" s="180" t="s">
        <v>187</v>
      </c>
      <c r="C48" s="181"/>
      <c r="D48" s="181"/>
      <c r="E48" s="181"/>
      <c r="F48" s="181"/>
      <c r="G48" s="182"/>
      <c r="H48" s="236"/>
      <c r="I48" s="236"/>
      <c r="J48" s="236"/>
      <c r="K48" s="236"/>
      <c r="L48" s="236"/>
    </row>
    <row r="49" s="188" customFormat="true" ht="34.5" hidden="false" customHeight="true" outlineLevel="0" collapsed="false">
      <c r="A49" s="183"/>
      <c r="B49" s="184" t="s">
        <v>255</v>
      </c>
      <c r="C49" s="185"/>
      <c r="D49" s="185"/>
      <c r="E49" s="185"/>
      <c r="F49" s="185"/>
      <c r="G49" s="237"/>
      <c r="H49" s="238"/>
      <c r="I49" s="238"/>
      <c r="J49" s="239"/>
      <c r="K49" s="239"/>
      <c r="L49" s="239"/>
    </row>
    <row r="50" customFormat="false" ht="15.75" hidden="false" customHeight="true" outlineLevel="0" collapsed="false">
      <c r="A50" s="240" t="s">
        <v>256</v>
      </c>
      <c r="B50" s="241" t="s">
        <v>257</v>
      </c>
      <c r="C50" s="242" t="n">
        <v>0</v>
      </c>
      <c r="D50" s="242" t="n">
        <v>0</v>
      </c>
      <c r="E50" s="242" t="n">
        <v>0</v>
      </c>
      <c r="F50" s="242" t="n">
        <v>0</v>
      </c>
      <c r="G50" s="243" t="n">
        <v>1278.63</v>
      </c>
      <c r="H50" s="244"/>
      <c r="I50" s="86"/>
      <c r="J50" s="134"/>
      <c r="K50" s="245"/>
      <c r="L50" s="246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</row>
    <row r="51" customFormat="false" ht="15.75" hidden="false" customHeight="true" outlineLevel="0" collapsed="false">
      <c r="A51" s="166" t="s">
        <v>258</v>
      </c>
      <c r="B51" s="167" t="s">
        <v>192</v>
      </c>
      <c r="C51" s="169" t="n">
        <v>0</v>
      </c>
      <c r="D51" s="169" t="n">
        <v>0</v>
      </c>
      <c r="E51" s="169" t="n">
        <v>0</v>
      </c>
      <c r="F51" s="169" t="n">
        <v>0</v>
      </c>
      <c r="G51" s="170" t="n">
        <v>0</v>
      </c>
      <c r="H51" s="83"/>
      <c r="I51" s="86"/>
      <c r="J51" s="134"/>
      <c r="K51" s="245"/>
      <c r="L51" s="246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</row>
    <row r="52" customFormat="false" ht="34.5" hidden="false" customHeight="true" outlineLevel="0" collapsed="false">
      <c r="A52" s="189"/>
      <c r="B52" s="190" t="s">
        <v>259</v>
      </c>
      <c r="C52" s="191"/>
      <c r="D52" s="191"/>
      <c r="E52" s="191"/>
      <c r="F52" s="191"/>
      <c r="G52" s="192"/>
      <c r="H52" s="173"/>
      <c r="I52" s="173"/>
      <c r="J52" s="173"/>
      <c r="K52" s="247"/>
      <c r="L52" s="248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</row>
    <row r="53" customFormat="false" ht="15.75" hidden="false" customHeight="true" outlineLevel="0" collapsed="false">
      <c r="A53" s="84" t="s">
        <v>260</v>
      </c>
      <c r="B53" s="217" t="s">
        <v>261</v>
      </c>
      <c r="C53" s="24" t="n">
        <f aca="false">'Teilplan A'!C89</f>
        <v>11000</v>
      </c>
      <c r="D53" s="24" t="n">
        <f aca="false">'Teilplan A'!E89</f>
        <v>17000</v>
      </c>
      <c r="E53" s="24" t="n">
        <v>17000</v>
      </c>
      <c r="F53" s="24" t="n">
        <v>23500</v>
      </c>
      <c r="G53" s="126" t="n">
        <v>23500</v>
      </c>
      <c r="H53" s="83"/>
      <c r="J53" s="40"/>
      <c r="K53" s="250"/>
    </row>
    <row r="54" customFormat="false" ht="15.75" hidden="false" customHeight="true" outlineLevel="0" collapsed="false">
      <c r="A54" s="22" t="s">
        <v>262</v>
      </c>
      <c r="B54" s="217" t="s">
        <v>263</v>
      </c>
      <c r="C54" s="25" t="n">
        <v>0</v>
      </c>
      <c r="D54" s="25" t="n">
        <v>0</v>
      </c>
      <c r="E54" s="25" t="n">
        <v>0</v>
      </c>
      <c r="F54" s="25" t="n">
        <v>0</v>
      </c>
      <c r="G54" s="82" t="n">
        <v>0</v>
      </c>
      <c r="H54" s="251"/>
      <c r="O54" s="164"/>
      <c r="P54" s="164"/>
      <c r="Q54" s="164"/>
      <c r="R54" s="164"/>
      <c r="S54" s="164"/>
      <c r="T54" s="164"/>
      <c r="U54" s="164"/>
    </row>
    <row r="55" customFormat="false" ht="15.75" hidden="false" customHeight="true" outlineLevel="0" collapsed="false">
      <c r="A55" s="93" t="s">
        <v>264</v>
      </c>
      <c r="B55" s="193" t="s">
        <v>197</v>
      </c>
      <c r="C55" s="95" t="n">
        <f aca="false">'Teilplan A'!C90</f>
        <v>9500</v>
      </c>
      <c r="D55" s="95" t="n">
        <v>8399.47</v>
      </c>
      <c r="E55" s="95" t="n">
        <f aca="false">'Teilplan A'!F90</f>
        <v>8399.47</v>
      </c>
      <c r="F55" s="95" t="n">
        <v>2369.62</v>
      </c>
      <c r="G55" s="97" t="n">
        <f aca="false">'Teilplan A'!I90</f>
        <v>0</v>
      </c>
      <c r="H55" s="86"/>
    </row>
    <row r="56" customFormat="false" ht="15.75" hidden="false" customHeight="true" outlineLevel="0" collapsed="false">
      <c r="A56" s="104" t="s">
        <v>65</v>
      </c>
      <c r="B56" s="196" t="s">
        <v>199</v>
      </c>
      <c r="C56" s="107" t="n">
        <f aca="false">'Teilplan A'!D91</f>
        <v>0</v>
      </c>
      <c r="D56" s="107" t="n">
        <f aca="false">'Teilplan A'!E91</f>
        <v>0</v>
      </c>
      <c r="E56" s="107" t="n">
        <f aca="false">'Teilplan A'!F91</f>
        <v>0</v>
      </c>
      <c r="F56" s="107" t="n">
        <v>0</v>
      </c>
      <c r="G56" s="108" t="n">
        <f aca="false">'Teilplan A'!I91</f>
        <v>0</v>
      </c>
      <c r="H56" s="83"/>
      <c r="O56" s="164"/>
      <c r="P56" s="164"/>
      <c r="Q56" s="164"/>
      <c r="R56" s="164"/>
      <c r="S56" s="164"/>
      <c r="T56" s="164"/>
    </row>
    <row r="57" s="203" customFormat="true" ht="15.75" hidden="false" customHeight="false" outlineLevel="0" collapsed="false">
      <c r="A57" s="199"/>
      <c r="B57" s="200" t="s">
        <v>200</v>
      </c>
      <c r="C57" s="201" t="n">
        <f aca="false">C56+C55+C54+C53-C51-C50</f>
        <v>20500</v>
      </c>
      <c r="D57" s="201" t="n">
        <f aca="false">D56+D55+D54+D53-D51-D50</f>
        <v>25399.47</v>
      </c>
      <c r="E57" s="201" t="n">
        <f aca="false">E56+E55+E54+E53-E51-E50</f>
        <v>25399.47</v>
      </c>
      <c r="F57" s="201" t="n">
        <f aca="false">F56+F55+F54+F53-F51-F50</f>
        <v>25869.62</v>
      </c>
      <c r="G57" s="201" t="n">
        <f aca="false">G56+G55+G54+G53-G51-G50</f>
        <v>22221.37</v>
      </c>
      <c r="H57" s="252"/>
      <c r="I57" s="252"/>
      <c r="J57" s="252"/>
      <c r="K57" s="252"/>
      <c r="L57" s="252"/>
      <c r="O57" s="253"/>
      <c r="P57" s="253"/>
      <c r="Q57" s="253"/>
      <c r="R57" s="253"/>
      <c r="S57" s="254"/>
      <c r="T57" s="255"/>
    </row>
    <row r="58" customFormat="false" ht="14.25" hidden="false" customHeight="false" outlineLevel="0" collapsed="false">
      <c r="C58" s="256"/>
      <c r="D58" s="256"/>
      <c r="E58" s="256"/>
      <c r="F58" s="256"/>
      <c r="G58" s="257"/>
      <c r="H58" s="256"/>
      <c r="I58" s="256"/>
      <c r="J58" s="258"/>
      <c r="K58" s="258"/>
      <c r="L58" s="258"/>
      <c r="O58" s="249"/>
      <c r="P58" s="249"/>
      <c r="Q58" s="249"/>
      <c r="R58" s="249"/>
      <c r="S58" s="259"/>
    </row>
    <row r="59" customFormat="false" ht="14.25" hidden="false" customHeight="false" outlineLevel="0" collapsed="false">
      <c r="C59" s="256"/>
      <c r="D59" s="256"/>
      <c r="E59" s="256"/>
      <c r="F59" s="256"/>
      <c r="G59" s="257"/>
      <c r="H59" s="256"/>
      <c r="I59" s="256"/>
      <c r="J59" s="258"/>
      <c r="K59" s="258"/>
      <c r="L59" s="258"/>
      <c r="O59" s="249"/>
      <c r="P59" s="249"/>
      <c r="Q59" s="249"/>
      <c r="R59" s="249"/>
      <c r="S59" s="260"/>
    </row>
    <row r="60" s="203" customFormat="true" ht="18" hidden="false" customHeight="false" outlineLevel="0" collapsed="false">
      <c r="A60" s="204"/>
      <c r="B60" s="205" t="s">
        <v>201</v>
      </c>
      <c r="C60" s="206" t="n">
        <f aca="false">C15-C43+C57</f>
        <v>4000</v>
      </c>
      <c r="D60" s="206" t="n">
        <f aca="false">D15-D43+D57</f>
        <v>0</v>
      </c>
      <c r="E60" s="206" t="n">
        <f aca="false">E15-E43+E57</f>
        <v>15400.28</v>
      </c>
      <c r="F60" s="206" t="n">
        <f aca="false">F15-F43+F57</f>
        <v>0</v>
      </c>
      <c r="G60" s="206" t="n">
        <f aca="false">G15-G43+G57</f>
        <v>0</v>
      </c>
      <c r="H60" s="261"/>
      <c r="I60" s="262"/>
      <c r="J60" s="262"/>
      <c r="K60" s="262"/>
      <c r="L60" s="262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</row>
    <row r="61" customFormat="false" ht="15.75" hidden="false" customHeight="true" outlineLevel="0" collapsed="false">
      <c r="A61" s="173"/>
      <c r="B61" s="173"/>
      <c r="C61" s="173"/>
      <c r="D61" s="173"/>
      <c r="E61" s="173"/>
      <c r="F61" s="173"/>
      <c r="G61" s="173"/>
      <c r="H61" s="164"/>
      <c r="I61" s="164"/>
      <c r="J61" s="164"/>
      <c r="K61" s="164"/>
    </row>
    <row r="62" customFormat="false" ht="15.75" hidden="false" customHeight="false" outlineLevel="0" collapsed="false">
      <c r="O62" s="263"/>
      <c r="P62" s="263"/>
      <c r="Q62" s="263"/>
      <c r="R62" s="263"/>
      <c r="S62" s="264"/>
    </row>
    <row r="63" customFormat="false" ht="15.75" hidden="false" customHeight="false" outlineLevel="0" collapsed="false">
      <c r="O63" s="263"/>
      <c r="P63" s="263"/>
      <c r="Q63" s="263"/>
      <c r="R63" s="263"/>
      <c r="S63" s="264"/>
    </row>
    <row r="64" customFormat="false" ht="15.75" hidden="false" customHeight="false" outlineLevel="0" collapsed="false">
      <c r="B64" s="265" t="s">
        <v>265</v>
      </c>
      <c r="O64" s="263"/>
      <c r="P64" s="263"/>
      <c r="Q64" s="263"/>
      <c r="R64" s="263"/>
      <c r="S64" s="263"/>
    </row>
    <row r="65" customFormat="false" ht="15.75" hidden="false" customHeight="false" outlineLevel="0" collapsed="false">
      <c r="O65" s="263"/>
      <c r="P65" s="263"/>
      <c r="Q65" s="263"/>
      <c r="R65" s="263"/>
      <c r="S65" s="263"/>
    </row>
    <row r="66" customFormat="false" ht="15" hidden="false" customHeight="true" outlineLevel="0" collapsed="false">
      <c r="A66" s="173"/>
      <c r="B66" s="266" t="s">
        <v>266</v>
      </c>
      <c r="C66" s="267" t="n">
        <f aca="false">'moritz.medien'!B3</f>
        <v>19291.86</v>
      </c>
      <c r="E66" s="268"/>
      <c r="F66" s="269"/>
      <c r="G66" s="267"/>
    </row>
    <row r="67" customFormat="false" ht="15.75" hidden="false" customHeight="false" outlineLevel="0" collapsed="false">
      <c r="B67" s="270" t="s">
        <v>267</v>
      </c>
      <c r="C67" s="271" t="n">
        <f aca="false">C66-C68</f>
        <v>18091.86</v>
      </c>
      <c r="E67" s="268"/>
      <c r="F67" s="9"/>
      <c r="G67" s="267"/>
    </row>
    <row r="68" customFormat="false" ht="15.75" hidden="false" customHeight="false" outlineLevel="0" collapsed="false">
      <c r="B68" s="270" t="s">
        <v>268</v>
      </c>
      <c r="C68" s="271" t="n">
        <v>1200</v>
      </c>
      <c r="E68" s="268"/>
      <c r="F68" s="9"/>
      <c r="G68" s="271"/>
    </row>
    <row r="69" customFormat="false" ht="15.75" hidden="false" customHeight="false" outlineLevel="0" collapsed="false">
      <c r="B69" s="270"/>
      <c r="C69" s="271"/>
      <c r="E69" s="268"/>
      <c r="F69" s="9"/>
      <c r="G69" s="271"/>
    </row>
    <row r="70" customFormat="false" ht="15.75" hidden="false" customHeight="false" outlineLevel="0" collapsed="false">
      <c r="B70" s="266" t="s">
        <v>269</v>
      </c>
      <c r="C70" s="267" t="n">
        <f aca="false">D50</f>
        <v>0</v>
      </c>
      <c r="E70" s="268"/>
      <c r="F70" s="269"/>
      <c r="G70" s="267"/>
    </row>
    <row r="71" customFormat="false" ht="15.75" hidden="false" customHeight="false" outlineLevel="0" collapsed="false">
      <c r="B71" s="266" t="s">
        <v>270</v>
      </c>
      <c r="C71" s="267" t="n">
        <f aca="false">D51</f>
        <v>0</v>
      </c>
      <c r="E71" s="266"/>
      <c r="F71" s="269"/>
      <c r="G71" s="267"/>
    </row>
    <row r="72" customFormat="false" ht="15.75" hidden="false" customHeight="false" outlineLevel="0" collapsed="false">
      <c r="B72" s="266"/>
      <c r="C72" s="267"/>
      <c r="E72" s="266"/>
      <c r="F72" s="269"/>
      <c r="G72" s="267"/>
    </row>
    <row r="73" customFormat="false" ht="15.75" hidden="false" customHeight="false" outlineLevel="0" collapsed="false">
      <c r="B73" s="266" t="s">
        <v>271</v>
      </c>
      <c r="C73" s="267" t="n">
        <f aca="false">C55</f>
        <v>9500</v>
      </c>
      <c r="E73" s="266"/>
      <c r="F73" s="269"/>
      <c r="G73" s="267"/>
    </row>
    <row r="74" customFormat="false" ht="15.75" hidden="false" customHeight="false" outlineLevel="0" collapsed="false">
      <c r="B74" s="266" t="s">
        <v>272</v>
      </c>
      <c r="C74" s="267" t="n">
        <f aca="false">D56</f>
        <v>0</v>
      </c>
      <c r="E74" s="266"/>
      <c r="F74" s="269"/>
      <c r="G74" s="267"/>
    </row>
    <row r="75" s="9" customFormat="true" ht="15.75" hidden="false" customHeight="false" outlineLevel="0" collapsed="false">
      <c r="A75" s="33"/>
      <c r="B75" s="270"/>
      <c r="C75" s="267"/>
      <c r="G75" s="267"/>
    </row>
    <row r="76" customFormat="false" ht="15.75" hidden="false" customHeight="false" outlineLevel="0" collapsed="false">
      <c r="B76" s="266" t="s">
        <v>273</v>
      </c>
      <c r="C76" s="267" t="n">
        <f aca="false">C66+C70+C71-C73-C74</f>
        <v>9791.86</v>
      </c>
      <c r="E76" s="268"/>
      <c r="F76" s="269"/>
      <c r="G76" s="267"/>
    </row>
    <row r="77" customFormat="false" ht="15.75" hidden="false" customHeight="false" outlineLevel="0" collapsed="false">
      <c r="B77" s="270" t="s">
        <v>274</v>
      </c>
      <c r="C77" s="271" t="n">
        <f aca="false">C67+C70-C73</f>
        <v>8591.86</v>
      </c>
      <c r="E77" s="268"/>
      <c r="F77" s="269"/>
      <c r="G77" s="267"/>
    </row>
    <row r="78" customFormat="false" ht="15.75" hidden="false" customHeight="false" outlineLevel="0" collapsed="false">
      <c r="B78" s="270" t="s">
        <v>275</v>
      </c>
      <c r="C78" s="271" t="n">
        <f aca="false">C68+C71+C74</f>
        <v>1200</v>
      </c>
      <c r="E78" s="268"/>
      <c r="F78" s="272"/>
      <c r="G78" s="271"/>
    </row>
  </sheetData>
  <mergeCells count="2">
    <mergeCell ref="A17:G17"/>
    <mergeCell ref="A44:G44"/>
  </mergeCells>
  <printOptions headings="false" gridLines="false" gridLinesSet="true" horizontalCentered="false" verticalCentered="false"/>
  <pageMargins left="0.315277777777778" right="0.118055555555556" top="0.551388888888889" bottom="0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53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F21" activeCellId="0" sqref="F21"/>
    </sheetView>
  </sheetViews>
  <sheetFormatPr defaultRowHeight="14.25" zeroHeight="false" outlineLevelRow="0" outlineLevelCol="0"/>
  <cols>
    <col collapsed="false" customWidth="true" hidden="false" outlineLevel="0" max="1" min="1" style="3" width="27.96"/>
    <col collapsed="false" customWidth="true" hidden="false" outlineLevel="0" max="2" min="2" style="3" width="10.55"/>
    <col collapsed="false" customWidth="true" hidden="false" outlineLevel="0" max="3" min="3" style="3" width="9.68"/>
    <col collapsed="false" customWidth="true" hidden="false" outlineLevel="0" max="4" min="4" style="3" width="11.1"/>
    <col collapsed="false" customWidth="true" hidden="false" outlineLevel="0" max="6" min="5" style="3" width="9.68"/>
    <col collapsed="false" customWidth="true" hidden="false" outlineLevel="0" max="7" min="7" style="3" width="5.34"/>
    <col collapsed="false" customWidth="true" hidden="false" outlineLevel="0" max="8" min="8" style="3" width="10.55"/>
    <col collapsed="false" customWidth="true" hidden="false" outlineLevel="0" max="9" min="9" style="3" width="10.33"/>
    <col collapsed="false" customWidth="true" hidden="false" outlineLevel="0" max="10" min="10" style="3" width="11.1"/>
    <col collapsed="false" customWidth="true" hidden="false" outlineLevel="0" max="11" min="11" style="3" width="1.09"/>
    <col collapsed="false" customWidth="true" hidden="false" outlineLevel="0" max="12" min="12" style="3" width="16.32"/>
    <col collapsed="false" customWidth="true" hidden="false" outlineLevel="0" max="1025" min="13" style="3" width="4.13"/>
  </cols>
  <sheetData>
    <row r="1" customFormat="false" ht="15.75" hidden="false" customHeight="false" outlineLevel="0" collapsed="false">
      <c r="A1" s="273" t="s">
        <v>276</v>
      </c>
      <c r="C1" s="273"/>
      <c r="D1" s="274"/>
      <c r="E1" s="275"/>
    </row>
    <row r="3" customFormat="false" ht="15.75" hidden="false" customHeight="false" outlineLevel="0" collapsed="false">
      <c r="A3" s="276"/>
      <c r="B3" s="277" t="s">
        <v>277</v>
      </c>
      <c r="C3" s="277"/>
      <c r="D3" s="278" t="s">
        <v>278</v>
      </c>
      <c r="E3" s="277" t="s">
        <v>279</v>
      </c>
      <c r="F3" s="277"/>
      <c r="G3" s="278" t="s">
        <v>278</v>
      </c>
      <c r="H3" s="279" t="s">
        <v>280</v>
      </c>
      <c r="I3" s="279"/>
      <c r="J3" s="278" t="s">
        <v>278</v>
      </c>
    </row>
    <row r="4" customFormat="false" ht="15.75" hidden="false" customHeight="false" outlineLevel="0" collapsed="false">
      <c r="A4" s="276"/>
      <c r="B4" s="280" t="n">
        <v>43101</v>
      </c>
      <c r="C4" s="281" t="n">
        <v>43465</v>
      </c>
      <c r="D4" s="282"/>
      <c r="E4" s="280" t="n">
        <v>43101</v>
      </c>
      <c r="F4" s="281" t="n">
        <v>43465</v>
      </c>
      <c r="G4" s="282"/>
      <c r="H4" s="280" t="n">
        <v>43101</v>
      </c>
      <c r="I4" s="281" t="n">
        <v>43465</v>
      </c>
      <c r="J4" s="283"/>
    </row>
    <row r="5" customFormat="false" ht="15.75" hidden="false" customHeight="false" outlineLevel="0" collapsed="false">
      <c r="A5" s="284" t="s">
        <v>281</v>
      </c>
      <c r="B5" s="285" t="n">
        <f aca="false">AStA!B9</f>
        <v>32999.15</v>
      </c>
      <c r="C5" s="286" t="n">
        <f aca="false">AStA!C9</f>
        <v>13371.77</v>
      </c>
      <c r="D5" s="287" t="n">
        <f aca="false">C5-B5</f>
        <v>-19627.38</v>
      </c>
      <c r="E5" s="288" t="n">
        <v>0</v>
      </c>
      <c r="F5" s="289" t="n">
        <v>0</v>
      </c>
      <c r="G5" s="290" t="n">
        <f aca="false">F5-E5</f>
        <v>0</v>
      </c>
      <c r="H5" s="291" t="n">
        <f aca="false">B5+E5</f>
        <v>32999.15</v>
      </c>
      <c r="I5" s="291" t="n">
        <f aca="false">C5+F5</f>
        <v>13371.77</v>
      </c>
      <c r="J5" s="287" t="n">
        <f aca="false">I5-H5</f>
        <v>-19627.38</v>
      </c>
      <c r="L5" s="292"/>
    </row>
    <row r="6" customFormat="false" ht="15.75" hidden="false" customHeight="false" outlineLevel="0" collapsed="false">
      <c r="A6" s="293" t="s">
        <v>282</v>
      </c>
      <c r="B6" s="294" t="n">
        <f aca="false">'moritz.medien'!B3</f>
        <v>19291.86</v>
      </c>
      <c r="C6" s="295" t="n">
        <f aca="false">'moritz.medien'!C3</f>
        <v>9791.86</v>
      </c>
      <c r="D6" s="296" t="n">
        <f aca="false">C6-B6</f>
        <v>-9500</v>
      </c>
      <c r="E6" s="297" t="n">
        <v>0</v>
      </c>
      <c r="F6" s="295" t="n">
        <v>0</v>
      </c>
      <c r="G6" s="296" t="n">
        <f aca="false">F6-E6</f>
        <v>0</v>
      </c>
      <c r="H6" s="291" t="n">
        <f aca="false">B6+E6</f>
        <v>19291.86</v>
      </c>
      <c r="I6" s="291" t="n">
        <f aca="false">C6+F6</f>
        <v>9791.86</v>
      </c>
      <c r="J6" s="296" t="n">
        <f aca="false">I6-H6</f>
        <v>-9500</v>
      </c>
    </row>
    <row r="7" customFormat="false" ht="15.75" hidden="false" customHeight="false" outlineLevel="0" collapsed="false">
      <c r="A7" s="293" t="s">
        <v>283</v>
      </c>
      <c r="B7" s="298" t="n">
        <v>0</v>
      </c>
      <c r="C7" s="295" t="n">
        <v>0</v>
      </c>
      <c r="D7" s="296" t="n">
        <f aca="false">C7-B7</f>
        <v>0</v>
      </c>
      <c r="E7" s="299" t="n">
        <v>0</v>
      </c>
      <c r="F7" s="295" t="n">
        <v>0</v>
      </c>
      <c r="G7" s="296" t="n">
        <f aca="false">F7-E7</f>
        <v>0</v>
      </c>
      <c r="H7" s="291" t="n">
        <f aca="false">B7+E7</f>
        <v>0</v>
      </c>
      <c r="I7" s="291" t="n">
        <f aca="false">C7+F7</f>
        <v>0</v>
      </c>
      <c r="J7" s="296" t="n">
        <f aca="false">I7-H7</f>
        <v>0</v>
      </c>
    </row>
    <row r="8" customFormat="false" ht="15.75" hidden="false" customHeight="false" outlineLevel="0" collapsed="false">
      <c r="A8" s="300" t="s">
        <v>284</v>
      </c>
      <c r="B8" s="301" t="n">
        <f aca="false">FSR!B25</f>
        <v>21096.66</v>
      </c>
      <c r="C8" s="302" t="n">
        <v>0</v>
      </c>
      <c r="D8" s="303" t="n">
        <f aca="false">C8-B8</f>
        <v>-21096.66</v>
      </c>
      <c r="E8" s="304" t="n">
        <v>0</v>
      </c>
      <c r="F8" s="302" t="n">
        <v>0</v>
      </c>
      <c r="G8" s="303" t="n">
        <f aca="false">F8-E8</f>
        <v>0</v>
      </c>
      <c r="H8" s="291" t="n">
        <f aca="false">B8+E8</f>
        <v>21096.66</v>
      </c>
      <c r="I8" s="291" t="n">
        <f aca="false">C8+F8</f>
        <v>0</v>
      </c>
      <c r="J8" s="303" t="n">
        <f aca="false">I8-H8</f>
        <v>-21096.66</v>
      </c>
      <c r="L8" s="305" t="s">
        <v>285</v>
      </c>
    </row>
    <row r="9" s="313" customFormat="true" ht="15.75" hidden="false" customHeight="false" outlineLevel="0" collapsed="false">
      <c r="A9" s="306" t="s">
        <v>280</v>
      </c>
      <c r="B9" s="307" t="n">
        <f aca="false">SUM(B5:B8)</f>
        <v>73387.67</v>
      </c>
      <c r="C9" s="308" t="n">
        <f aca="false">SUM(C5:C8)</f>
        <v>23163.63</v>
      </c>
      <c r="D9" s="309" t="n">
        <f aca="false">SUM(D5:D8)</f>
        <v>-50224.04</v>
      </c>
      <c r="E9" s="310" t="n">
        <f aca="false">SUM(E5:E8)</f>
        <v>0</v>
      </c>
      <c r="F9" s="308" t="n">
        <f aca="false">SUM(F5:F8)</f>
        <v>0</v>
      </c>
      <c r="G9" s="309" t="n">
        <f aca="false">SUM(G5:G8)</f>
        <v>0</v>
      </c>
      <c r="H9" s="311" t="n">
        <f aca="false">SUM(H5:H8)</f>
        <v>73387.67</v>
      </c>
      <c r="I9" s="309" t="n">
        <f aca="false">SUM(I5:I8)</f>
        <v>23163.63</v>
      </c>
      <c r="J9" s="312" t="n">
        <f aca="false">SUM(J5:J8)</f>
        <v>-50224.04</v>
      </c>
    </row>
    <row r="11" customFormat="false" ht="15.75" hidden="false" customHeight="false" outlineLevel="0" collapsed="false">
      <c r="A11" s="314" t="s">
        <v>286</v>
      </c>
      <c r="B11" s="314"/>
      <c r="C11" s="314"/>
      <c r="D11" s="314"/>
      <c r="E11" s="314"/>
      <c r="F11" s="314"/>
      <c r="G11" s="314"/>
      <c r="H11" s="314"/>
      <c r="I11" s="314"/>
      <c r="J11" s="314"/>
    </row>
    <row r="12" customFormat="false" ht="15.75" hidden="false" customHeight="false" outlineLevel="0" collapsed="false">
      <c r="A12" s="313"/>
      <c r="H12" s="315"/>
    </row>
    <row r="13" customFormat="false" ht="15.75" hidden="false" customHeight="false" outlineLevel="0" collapsed="false">
      <c r="A13" s="316" t="s">
        <v>287</v>
      </c>
      <c r="B13" s="316"/>
      <c r="C13" s="316"/>
      <c r="D13" s="316"/>
      <c r="E13" s="316"/>
      <c r="F13" s="316"/>
      <c r="G13" s="316"/>
      <c r="H13" s="316"/>
      <c r="I13" s="316"/>
      <c r="J13" s="316"/>
    </row>
    <row r="14" customFormat="false" ht="15.75" hidden="false" customHeight="false" outlineLevel="0" collapsed="false">
      <c r="B14" s="146" t="n">
        <v>2015</v>
      </c>
      <c r="C14" s="305" t="n">
        <v>253949.2</v>
      </c>
      <c r="E14" s="317" t="n">
        <v>2016</v>
      </c>
      <c r="F14" s="305" t="n">
        <v>247950.02</v>
      </c>
      <c r="H14" s="317" t="n">
        <v>2017</v>
      </c>
      <c r="I14" s="305" t="n">
        <f aca="false">'Teilplan A'!D27</f>
        <v>360050.11</v>
      </c>
    </row>
    <row r="15" customFormat="false" ht="15.75" hidden="false" customHeight="false" outlineLevel="0" collapsed="false">
      <c r="B15" s="318" t="s">
        <v>288</v>
      </c>
      <c r="C15" s="313" t="n">
        <f aca="false">C14*0.3</f>
        <v>76184.76</v>
      </c>
      <c r="E15" s="318" t="s">
        <v>288</v>
      </c>
      <c r="F15" s="313" t="n">
        <f aca="false">F14*0.3</f>
        <v>74385.006</v>
      </c>
      <c r="H15" s="318" t="s">
        <v>288</v>
      </c>
      <c r="I15" s="313" t="n">
        <f aca="false">I14*0.3</f>
        <v>108015.033</v>
      </c>
    </row>
    <row r="17" customFormat="false" ht="15.75" hidden="false" customHeight="false" outlineLevel="0" collapsed="false">
      <c r="A17" s="319" t="s">
        <v>289</v>
      </c>
      <c r="B17" s="319"/>
      <c r="C17" s="319"/>
      <c r="D17" s="319"/>
      <c r="E17" s="319"/>
      <c r="F17" s="319"/>
      <c r="G17" s="319"/>
      <c r="H17" s="319"/>
      <c r="I17" s="319"/>
      <c r="J17" s="319"/>
    </row>
    <row r="18" customFormat="false" ht="15.75" hidden="false" customHeight="false" outlineLevel="0" collapsed="false">
      <c r="B18" s="320" t="n">
        <v>2012</v>
      </c>
      <c r="C18" s="321" t="n">
        <v>205836.84</v>
      </c>
      <c r="E18" s="9" t="n">
        <v>2014</v>
      </c>
      <c r="F18" s="305" t="n">
        <v>200499.23</v>
      </c>
    </row>
    <row r="19" customFormat="false" ht="15.75" hidden="false" customHeight="false" outlineLevel="0" collapsed="false">
      <c r="B19" s="320" t="n">
        <v>2013</v>
      </c>
      <c r="C19" s="321" t="n">
        <v>217403.48</v>
      </c>
      <c r="E19" s="9" t="n">
        <v>2015</v>
      </c>
      <c r="F19" s="305" t="n">
        <v>253949.2</v>
      </c>
    </row>
    <row r="20" customFormat="false" ht="15.75" hidden="false" customHeight="false" outlineLevel="0" collapsed="false">
      <c r="A20" s="322"/>
      <c r="B20" s="320" t="n">
        <v>2014</v>
      </c>
      <c r="C20" s="321" t="n">
        <v>200499.23</v>
      </c>
      <c r="D20" s="274"/>
      <c r="E20" s="323" t="n">
        <v>2016</v>
      </c>
      <c r="F20" s="305" t="n">
        <v>247950.02</v>
      </c>
    </row>
    <row r="21" customFormat="false" ht="15.75" hidden="false" customHeight="false" outlineLevel="0" collapsed="false">
      <c r="A21" s="322"/>
      <c r="B21" s="320" t="n">
        <v>2015</v>
      </c>
      <c r="C21" s="324" t="n">
        <v>253949.2</v>
      </c>
      <c r="D21" s="274"/>
      <c r="E21" s="323" t="n">
        <v>2017</v>
      </c>
      <c r="F21" s="305" t="n">
        <f aca="false">'Teilplan A'!D27</f>
        <v>360050.11</v>
      </c>
    </row>
    <row r="22" customFormat="false" ht="15.75" hidden="false" customHeight="false" outlineLevel="0" collapsed="false">
      <c r="A22" s="322"/>
      <c r="B22" s="321" t="s">
        <v>290</v>
      </c>
      <c r="C22" s="325" t="n">
        <f aca="false">(C21+C20+C19+C18)/4</f>
        <v>219422.1875</v>
      </c>
      <c r="D22" s="274"/>
      <c r="E22" s="321" t="s">
        <v>290</v>
      </c>
      <c r="F22" s="325" t="n">
        <f aca="false">(F21+F20+F19+F18)/4</f>
        <v>265612.14</v>
      </c>
    </row>
    <row r="23" customFormat="false" ht="15.75" hidden="false" customHeight="false" outlineLevel="0" collapsed="false">
      <c r="A23" s="326"/>
      <c r="B23" s="327" t="s">
        <v>291</v>
      </c>
      <c r="C23" s="328" t="n">
        <f aca="false">C22*0.1</f>
        <v>21942.21875</v>
      </c>
      <c r="D23" s="325"/>
      <c r="E23" s="327" t="s">
        <v>291</v>
      </c>
      <c r="F23" s="328" t="n">
        <f aca="false">F22*0.1</f>
        <v>26561.214</v>
      </c>
      <c r="H23" s="329"/>
    </row>
    <row r="24" customFormat="false" ht="15.75" hidden="false" customHeight="false" outlineLevel="0" collapsed="false">
      <c r="A24" s="326"/>
      <c r="B24" s="327"/>
      <c r="C24" s="328"/>
      <c r="D24" s="325"/>
      <c r="E24" s="274"/>
    </row>
    <row r="25" customFormat="false" ht="15.75" hidden="false" customHeight="false" outlineLevel="0" collapsed="false">
      <c r="A25" s="326"/>
      <c r="B25" s="327"/>
      <c r="C25" s="328"/>
      <c r="D25" s="325"/>
      <c r="E25" s="274"/>
    </row>
    <row r="26" customFormat="false" ht="15.75" hidden="false" customHeight="false" outlineLevel="0" collapsed="false">
      <c r="A26" s="326"/>
      <c r="B26" s="327"/>
      <c r="C26" s="328"/>
      <c r="D26" s="325"/>
      <c r="E26" s="274"/>
    </row>
    <row r="27" customFormat="false" ht="15.75" hidden="false" customHeight="false" outlineLevel="0" collapsed="false">
      <c r="A27" s="326"/>
      <c r="B27" s="327"/>
      <c r="C27" s="328"/>
      <c r="D27" s="325"/>
      <c r="E27" s="274"/>
    </row>
    <row r="28" customFormat="false" ht="15.75" hidden="false" customHeight="false" outlineLevel="0" collapsed="false">
      <c r="A28" s="326"/>
      <c r="B28" s="327"/>
      <c r="C28" s="328"/>
      <c r="D28" s="325"/>
      <c r="E28" s="274"/>
    </row>
    <row r="29" customFormat="false" ht="15.75" hidden="false" customHeight="false" outlineLevel="0" collapsed="false">
      <c r="A29" s="326"/>
      <c r="B29" s="327"/>
      <c r="C29" s="328"/>
      <c r="D29" s="325"/>
      <c r="E29" s="274"/>
    </row>
    <row r="30" customFormat="false" ht="15.75" hidden="false" customHeight="false" outlineLevel="0" collapsed="false">
      <c r="A30" s="321"/>
      <c r="B30" s="274"/>
      <c r="C30" s="274"/>
      <c r="D30" s="330"/>
      <c r="E30" s="274"/>
    </row>
    <row r="31" customFormat="false" ht="15.75" hidden="false" customHeight="false" outlineLevel="0" collapsed="false">
      <c r="A31" s="273" t="s">
        <v>292</v>
      </c>
      <c r="C31" s="273"/>
      <c r="D31" s="274"/>
      <c r="E31" s="275"/>
    </row>
    <row r="33" customFormat="false" ht="15.75" hidden="false" customHeight="false" outlineLevel="0" collapsed="false">
      <c r="A33" s="276"/>
      <c r="B33" s="277" t="s">
        <v>277</v>
      </c>
      <c r="C33" s="277"/>
      <c r="D33" s="278" t="s">
        <v>278</v>
      </c>
      <c r="E33" s="277" t="s">
        <v>279</v>
      </c>
      <c r="F33" s="277"/>
      <c r="G33" s="278" t="s">
        <v>278</v>
      </c>
      <c r="H33" s="279" t="s">
        <v>280</v>
      </c>
      <c r="I33" s="279"/>
      <c r="J33" s="278" t="s">
        <v>278</v>
      </c>
    </row>
    <row r="34" customFormat="false" ht="15.75" hidden="false" customHeight="false" outlineLevel="0" collapsed="false">
      <c r="A34" s="276"/>
      <c r="B34" s="280" t="n">
        <v>42736</v>
      </c>
      <c r="C34" s="281" t="n">
        <v>43100</v>
      </c>
      <c r="D34" s="282"/>
      <c r="E34" s="280" t="n">
        <v>42736</v>
      </c>
      <c r="F34" s="281" t="n">
        <v>43100</v>
      </c>
      <c r="G34" s="282"/>
      <c r="H34" s="280" t="n">
        <v>42736</v>
      </c>
      <c r="I34" s="281" t="n">
        <v>43100</v>
      </c>
      <c r="J34" s="283"/>
    </row>
    <row r="35" customFormat="false" ht="15.75" hidden="false" customHeight="false" outlineLevel="0" collapsed="false">
      <c r="A35" s="331" t="s">
        <v>281</v>
      </c>
      <c r="B35" s="332" t="n">
        <v>107619.69</v>
      </c>
      <c r="C35" s="332" t="n">
        <v>22995.05</v>
      </c>
      <c r="D35" s="303" t="n">
        <f aca="false">C35-B35</f>
        <v>-84624.64</v>
      </c>
      <c r="E35" s="288" t="n">
        <v>0</v>
      </c>
      <c r="F35" s="289" t="n">
        <v>0</v>
      </c>
      <c r="G35" s="290" t="n">
        <f aca="false">F35-E35</f>
        <v>0</v>
      </c>
      <c r="H35" s="291" t="n">
        <f aca="false">B35+E35</f>
        <v>107619.69</v>
      </c>
      <c r="I35" s="291" t="n">
        <f aca="false">C35+F35</f>
        <v>22995.05</v>
      </c>
      <c r="J35" s="303" t="n">
        <f aca="false">I35-H35</f>
        <v>-84624.64</v>
      </c>
    </row>
    <row r="36" customFormat="false" ht="15.75" hidden="false" customHeight="false" outlineLevel="0" collapsed="false">
      <c r="A36" s="333" t="s">
        <v>293</v>
      </c>
      <c r="B36" s="297" t="n">
        <v>19291.86</v>
      </c>
      <c r="C36" s="297" t="n">
        <v>10892.39</v>
      </c>
      <c r="D36" s="296" t="n">
        <f aca="false">C36-B36</f>
        <v>-8399.47</v>
      </c>
      <c r="E36" s="297" t="n">
        <v>0</v>
      </c>
      <c r="F36" s="295" t="n">
        <v>0</v>
      </c>
      <c r="G36" s="296" t="n">
        <f aca="false">F36-E36</f>
        <v>0</v>
      </c>
      <c r="H36" s="291" t="n">
        <f aca="false">B36+E36</f>
        <v>19291.86</v>
      </c>
      <c r="I36" s="291" t="n">
        <f aca="false">C36+F36</f>
        <v>10892.39</v>
      </c>
      <c r="J36" s="296" t="n">
        <f aca="false">I36-H36</f>
        <v>-8399.47</v>
      </c>
    </row>
    <row r="37" customFormat="false" ht="15.75" hidden="false" customHeight="false" outlineLevel="0" collapsed="false">
      <c r="A37" s="333" t="s">
        <v>283</v>
      </c>
      <c r="B37" s="299" t="n">
        <v>0</v>
      </c>
      <c r="C37" s="295" t="n">
        <v>0</v>
      </c>
      <c r="D37" s="296" t="n">
        <f aca="false">C37-B37</f>
        <v>0</v>
      </c>
      <c r="E37" s="299" t="n">
        <v>0</v>
      </c>
      <c r="F37" s="295" t="n">
        <v>0</v>
      </c>
      <c r="G37" s="296" t="n">
        <f aca="false">F37-E37</f>
        <v>0</v>
      </c>
      <c r="H37" s="291" t="n">
        <f aca="false">B37+E37</f>
        <v>0</v>
      </c>
      <c r="I37" s="291" t="n">
        <f aca="false">C37+F37</f>
        <v>0</v>
      </c>
      <c r="J37" s="296" t="n">
        <f aca="false">I37-H37</f>
        <v>0</v>
      </c>
    </row>
    <row r="38" customFormat="false" ht="15.75" hidden="false" customHeight="false" outlineLevel="0" collapsed="false">
      <c r="A38" s="331" t="s">
        <v>284</v>
      </c>
      <c r="B38" s="304" t="n">
        <v>0</v>
      </c>
      <c r="C38" s="302" t="n">
        <v>0</v>
      </c>
      <c r="D38" s="303" t="n">
        <f aca="false">C38-B38</f>
        <v>0</v>
      </c>
      <c r="E38" s="304" t="n">
        <v>0</v>
      </c>
      <c r="F38" s="302" t="n">
        <v>0</v>
      </c>
      <c r="G38" s="303" t="n">
        <f aca="false">F38-E38</f>
        <v>0</v>
      </c>
      <c r="H38" s="291" t="n">
        <f aca="false">B38+E38</f>
        <v>0</v>
      </c>
      <c r="I38" s="291" t="n">
        <f aca="false">C38+F38</f>
        <v>0</v>
      </c>
      <c r="J38" s="303" t="n">
        <f aca="false">I38-H38</f>
        <v>0</v>
      </c>
    </row>
    <row r="39" customFormat="false" ht="15.75" hidden="false" customHeight="false" outlineLevel="0" collapsed="false">
      <c r="A39" s="306" t="s">
        <v>280</v>
      </c>
      <c r="B39" s="307" t="n">
        <f aca="false">SUM(B35:B38)</f>
        <v>126911.55</v>
      </c>
      <c r="C39" s="308" t="n">
        <f aca="false">SUM(C35:C38)</f>
        <v>33887.44</v>
      </c>
      <c r="D39" s="309" t="n">
        <f aca="false">SUM(D35:D38)</f>
        <v>-93024.11</v>
      </c>
      <c r="E39" s="310" t="n">
        <f aca="false">SUM(E35:E38)</f>
        <v>0</v>
      </c>
      <c r="F39" s="308" t="n">
        <f aca="false">SUM(F35:F38)</f>
        <v>0</v>
      </c>
      <c r="G39" s="309" t="n">
        <f aca="false">SUM(G35:G38)</f>
        <v>0</v>
      </c>
      <c r="H39" s="311" t="n">
        <f aca="false">SUM(H35:H38)</f>
        <v>126911.55</v>
      </c>
      <c r="I39" s="309" t="n">
        <f aca="false">SUM(I35:I38)</f>
        <v>33887.44</v>
      </c>
      <c r="J39" s="312" t="n">
        <f aca="false">SUM(J35:J38)</f>
        <v>-93024.11</v>
      </c>
    </row>
    <row r="41" customFormat="false" ht="15.75" hidden="false" customHeight="false" outlineLevel="0" collapsed="false">
      <c r="A41" s="314" t="s">
        <v>286</v>
      </c>
      <c r="B41" s="314"/>
      <c r="C41" s="314"/>
      <c r="D41" s="314"/>
      <c r="E41" s="314"/>
      <c r="F41" s="314"/>
      <c r="G41" s="314"/>
      <c r="H41" s="314"/>
      <c r="I41" s="314"/>
      <c r="J41" s="314"/>
    </row>
    <row r="42" customFormat="false" ht="15.75" hidden="false" customHeight="false" outlineLevel="0" collapsed="false">
      <c r="A42" s="313"/>
      <c r="H42" s="315"/>
    </row>
    <row r="43" customFormat="false" ht="15.75" hidden="false" customHeight="false" outlineLevel="0" collapsed="false">
      <c r="A43" s="316" t="s">
        <v>287</v>
      </c>
      <c r="B43" s="316"/>
      <c r="C43" s="316"/>
      <c r="D43" s="316"/>
      <c r="E43" s="316"/>
      <c r="F43" s="316"/>
      <c r="G43" s="316"/>
      <c r="H43" s="316"/>
      <c r="I43" s="316"/>
      <c r="J43" s="316"/>
    </row>
    <row r="44" customFormat="false" ht="15.75" hidden="false" customHeight="false" outlineLevel="0" collapsed="false">
      <c r="B44" s="146" t="n">
        <v>2017</v>
      </c>
      <c r="C44" s="305" t="n">
        <v>266526</v>
      </c>
      <c r="D44" s="292"/>
    </row>
    <row r="45" customFormat="false" ht="15.75" hidden="false" customHeight="false" outlineLevel="0" collapsed="false">
      <c r="B45" s="318" t="s">
        <v>288</v>
      </c>
      <c r="C45" s="313" t="n">
        <f aca="false">C44*0.3</f>
        <v>79957.8</v>
      </c>
    </row>
    <row r="47" customFormat="false" ht="15.75" hidden="false" customHeight="false" outlineLevel="0" collapsed="false">
      <c r="A47" s="319" t="s">
        <v>289</v>
      </c>
      <c r="B47" s="319"/>
      <c r="C47" s="319"/>
      <c r="D47" s="319"/>
      <c r="E47" s="319"/>
      <c r="F47" s="319"/>
      <c r="G47" s="319"/>
      <c r="H47" s="319"/>
      <c r="I47" s="319"/>
      <c r="J47" s="319"/>
    </row>
    <row r="48" customFormat="false" ht="15.75" hidden="false" customHeight="false" outlineLevel="0" collapsed="false">
      <c r="B48" s="320" t="n">
        <v>2014</v>
      </c>
      <c r="C48" s="321" t="n">
        <v>200499.23</v>
      </c>
    </row>
    <row r="49" customFormat="false" ht="15.75" hidden="false" customHeight="false" outlineLevel="0" collapsed="false">
      <c r="B49" s="320" t="n">
        <v>2015</v>
      </c>
      <c r="C49" s="321" t="n">
        <v>253949.2</v>
      </c>
      <c r="D49" s="292"/>
    </row>
    <row r="50" customFormat="false" ht="15.75" hidden="false" customHeight="false" outlineLevel="0" collapsed="false">
      <c r="A50" s="322"/>
      <c r="B50" s="320" t="n">
        <v>2016</v>
      </c>
      <c r="C50" s="321" t="n">
        <v>247950.02</v>
      </c>
      <c r="D50" s="334"/>
      <c r="E50" s="274"/>
    </row>
    <row r="51" customFormat="false" ht="15.75" hidden="false" customHeight="false" outlineLevel="0" collapsed="false">
      <c r="A51" s="322"/>
      <c r="B51" s="320" t="n">
        <v>2017</v>
      </c>
      <c r="C51" s="324" t="n">
        <f aca="false">'Teilplan A'!F27</f>
        <v>272807.86</v>
      </c>
      <c r="D51" s="334"/>
      <c r="E51" s="274"/>
    </row>
    <row r="52" customFormat="false" ht="15.75" hidden="false" customHeight="false" outlineLevel="0" collapsed="false">
      <c r="A52" s="322"/>
      <c r="B52" s="321" t="s">
        <v>290</v>
      </c>
      <c r="C52" s="325" t="n">
        <f aca="false">(C51+C50+C49+C48)/4</f>
        <v>243801.5775</v>
      </c>
      <c r="D52" s="274"/>
      <c r="E52" s="274"/>
    </row>
    <row r="53" customFormat="false" ht="15.75" hidden="false" customHeight="false" outlineLevel="0" collapsed="false">
      <c r="A53" s="326"/>
      <c r="B53" s="327" t="s">
        <v>291</v>
      </c>
      <c r="C53" s="328" t="n">
        <f aca="false">C52*0.1</f>
        <v>24380.15775</v>
      </c>
      <c r="D53" s="325"/>
      <c r="E53" s="274"/>
    </row>
  </sheetData>
  <mergeCells count="14">
    <mergeCell ref="A3:A4"/>
    <mergeCell ref="B3:C3"/>
    <mergeCell ref="E3:F3"/>
    <mergeCell ref="H3:I3"/>
    <mergeCell ref="A11:J11"/>
    <mergeCell ref="A13:J13"/>
    <mergeCell ref="A17:J17"/>
    <mergeCell ref="A33:A34"/>
    <mergeCell ref="B33:C33"/>
    <mergeCell ref="E33:F33"/>
    <mergeCell ref="H33:I33"/>
    <mergeCell ref="A41:J41"/>
    <mergeCell ref="A43:J43"/>
    <mergeCell ref="A47:J47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&amp;C&amp;10&amp;A</oddHeader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" activeCellId="0" sqref="C3"/>
    </sheetView>
  </sheetViews>
  <sheetFormatPr defaultRowHeight="14.25" zeroHeight="false" outlineLevelRow="0" outlineLevelCol="0"/>
  <cols>
    <col collapsed="false" customWidth="true" hidden="false" outlineLevel="0" max="1" min="1" style="3" width="15.89"/>
    <col collapsed="false" customWidth="true" hidden="false" outlineLevel="0" max="2" min="2" style="3" width="10.23"/>
    <col collapsed="false" customWidth="true" hidden="false" outlineLevel="0" max="3" min="3" style="3" width="9.36"/>
    <col collapsed="false" customWidth="true" hidden="false" outlineLevel="0" max="4" min="4" style="3" width="4.24"/>
    <col collapsed="false" customWidth="true" hidden="false" outlineLevel="0" max="1025" min="5" style="3" width="4.13"/>
  </cols>
  <sheetData>
    <row r="1" customFormat="false" ht="15.75" hidden="false" customHeight="false" outlineLevel="0" collapsed="false">
      <c r="A1" s="335" t="s">
        <v>294</v>
      </c>
      <c r="B1" s="336" t="n">
        <v>43101</v>
      </c>
      <c r="C1" s="337" t="n">
        <v>43465</v>
      </c>
      <c r="D1" s="338"/>
    </row>
    <row r="2" customFormat="false" ht="15.75" hidden="false" customHeight="false" outlineLevel="0" collapsed="false">
      <c r="A2" s="339"/>
      <c r="B2" s="340"/>
      <c r="C2" s="341"/>
      <c r="D2" s="338"/>
    </row>
    <row r="3" customFormat="false" ht="15.75" hidden="false" customHeight="false" outlineLevel="0" collapsed="false">
      <c r="A3" s="342" t="s">
        <v>295</v>
      </c>
      <c r="B3" s="343" t="n">
        <v>22995.05</v>
      </c>
      <c r="C3" s="344" t="n">
        <v>3366.77</v>
      </c>
      <c r="D3" s="338"/>
    </row>
    <row r="4" customFormat="false" ht="15.75" hidden="false" customHeight="false" outlineLevel="0" collapsed="false">
      <c r="A4" s="345" t="s">
        <v>296</v>
      </c>
      <c r="B4" s="343"/>
      <c r="C4" s="344"/>
      <c r="D4" s="338"/>
    </row>
    <row r="5" customFormat="false" ht="15.75" hidden="false" customHeight="false" outlineLevel="0" collapsed="false">
      <c r="A5" s="342" t="s">
        <v>147</v>
      </c>
      <c r="B5" s="343" t="n">
        <v>0</v>
      </c>
      <c r="C5" s="344" t="n">
        <v>0</v>
      </c>
      <c r="D5" s="338"/>
    </row>
    <row r="6" customFormat="false" ht="15.75" hidden="false" customHeight="false" outlineLevel="0" collapsed="false">
      <c r="A6" s="342"/>
      <c r="B6" s="343"/>
      <c r="C6" s="344"/>
      <c r="D6" s="338"/>
    </row>
    <row r="7" customFormat="false" ht="15.75" hidden="false" customHeight="false" outlineLevel="0" collapsed="false">
      <c r="A7" s="342" t="s">
        <v>297</v>
      </c>
      <c r="B7" s="343" t="n">
        <v>10004.1</v>
      </c>
      <c r="C7" s="344" t="n">
        <v>10005</v>
      </c>
      <c r="D7" s="338"/>
    </row>
    <row r="8" customFormat="false" ht="15.75" hidden="false" customHeight="false" outlineLevel="0" collapsed="false">
      <c r="A8" s="342"/>
      <c r="B8" s="343"/>
      <c r="C8" s="344"/>
      <c r="D8" s="338"/>
    </row>
    <row r="9" customFormat="false" ht="15.75" hidden="false" customHeight="false" outlineLevel="0" collapsed="false">
      <c r="A9" s="339" t="s">
        <v>280</v>
      </c>
      <c r="B9" s="346" t="n">
        <f aca="false">B3+B7</f>
        <v>32999.15</v>
      </c>
      <c r="C9" s="347" t="n">
        <f aca="false">C7+C3</f>
        <v>13371.77</v>
      </c>
      <c r="D9" s="338"/>
    </row>
    <row r="10" customFormat="false" ht="15.75" hidden="false" customHeight="false" outlineLevel="0" collapsed="false">
      <c r="A10" s="342"/>
      <c r="B10" s="343"/>
      <c r="C10" s="344"/>
      <c r="D10" s="338"/>
    </row>
    <row r="11" customFormat="false" ht="18.75" hidden="false" customHeight="false" outlineLevel="0" collapsed="false">
      <c r="A11" s="348" t="s">
        <v>298</v>
      </c>
      <c r="B11" s="349" t="n">
        <f aca="false">C9-B9</f>
        <v>-19627.38</v>
      </c>
      <c r="C11" s="349"/>
    </row>
    <row r="12" customFormat="false" ht="15" hidden="false" customHeight="false" outlineLevel="0" collapsed="false">
      <c r="D12" s="350"/>
    </row>
    <row r="15" customFormat="false" ht="15.75" hidden="false" customHeight="false" outlineLevel="0" collapsed="false">
      <c r="A15" s="335" t="s">
        <v>299</v>
      </c>
      <c r="B15" s="336" t="n">
        <v>42736</v>
      </c>
      <c r="C15" s="337" t="n">
        <v>43100</v>
      </c>
    </row>
    <row r="16" customFormat="false" ht="15.75" hidden="false" customHeight="false" outlineLevel="0" collapsed="false">
      <c r="A16" s="339"/>
      <c r="B16" s="340"/>
      <c r="C16" s="341"/>
      <c r="D16" s="351"/>
    </row>
    <row r="17" customFormat="false" ht="15.75" hidden="false" customHeight="false" outlineLevel="0" collapsed="false">
      <c r="A17" s="342" t="s">
        <v>295</v>
      </c>
      <c r="B17" s="343" t="n">
        <v>97616.47</v>
      </c>
      <c r="C17" s="344" t="n">
        <v>0</v>
      </c>
      <c r="D17" s="352"/>
    </row>
    <row r="18" customFormat="false" ht="15.75" hidden="false" customHeight="false" outlineLevel="0" collapsed="false">
      <c r="A18" s="345" t="s">
        <v>296</v>
      </c>
      <c r="B18" s="343"/>
      <c r="C18" s="344"/>
    </row>
    <row r="19" customFormat="false" ht="15.75" hidden="false" customHeight="false" outlineLevel="0" collapsed="false">
      <c r="A19" s="342" t="s">
        <v>147</v>
      </c>
      <c r="B19" s="343" t="n">
        <v>0</v>
      </c>
      <c r="C19" s="344" t="n">
        <v>0</v>
      </c>
    </row>
    <row r="20" customFormat="false" ht="15.75" hidden="false" customHeight="false" outlineLevel="0" collapsed="false">
      <c r="A20" s="342"/>
      <c r="B20" s="343"/>
      <c r="C20" s="344"/>
      <c r="D20" s="353"/>
    </row>
    <row r="21" customFormat="false" ht="15.75" hidden="false" customHeight="false" outlineLevel="0" collapsed="false">
      <c r="A21" s="342" t="s">
        <v>297</v>
      </c>
      <c r="B21" s="343" t="n">
        <v>10003.22</v>
      </c>
      <c r="C21" s="344" t="n">
        <v>10004.1</v>
      </c>
    </row>
    <row r="22" customFormat="false" ht="15.75" hidden="false" customHeight="false" outlineLevel="0" collapsed="false">
      <c r="A22" s="342"/>
      <c r="B22" s="343"/>
      <c r="C22" s="344"/>
    </row>
    <row r="23" customFormat="false" ht="15.75" hidden="false" customHeight="false" outlineLevel="0" collapsed="false">
      <c r="A23" s="339" t="s">
        <v>280</v>
      </c>
      <c r="B23" s="346" t="n">
        <f aca="false">B17+B21</f>
        <v>107619.69</v>
      </c>
      <c r="C23" s="354" t="n">
        <f aca="false">C17+C21</f>
        <v>10004.1</v>
      </c>
    </row>
    <row r="24" customFormat="false" ht="15.75" hidden="false" customHeight="false" outlineLevel="0" collapsed="false">
      <c r="A24" s="342"/>
      <c r="B24" s="343"/>
      <c r="C24" s="344"/>
    </row>
    <row r="25" customFormat="false" ht="18.75" hidden="false" customHeight="false" outlineLevel="0" collapsed="false">
      <c r="A25" s="348" t="s">
        <v>298</v>
      </c>
      <c r="B25" s="349" t="n">
        <f aca="false">C23-B23</f>
        <v>-97615.59</v>
      </c>
      <c r="C25" s="349"/>
    </row>
  </sheetData>
  <mergeCells count="2">
    <mergeCell ref="B11:C11"/>
    <mergeCell ref="B25:C25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6" activeCellId="0" sqref="C16"/>
    </sheetView>
  </sheetViews>
  <sheetFormatPr defaultRowHeight="14.25" zeroHeight="false" outlineLevelRow="0" outlineLevelCol="0"/>
  <cols>
    <col collapsed="false" customWidth="true" hidden="false" outlineLevel="0" max="1" min="1" style="3" width="15.89"/>
    <col collapsed="false" customWidth="true" hidden="false" outlineLevel="0" max="3" min="2" style="3" width="8.81"/>
    <col collapsed="false" customWidth="true" hidden="false" outlineLevel="0" max="1025" min="4" style="3" width="4.13"/>
  </cols>
  <sheetData>
    <row r="1" customFormat="false" ht="15.75" hidden="false" customHeight="false" outlineLevel="0" collapsed="false">
      <c r="A1" s="335" t="s">
        <v>294</v>
      </c>
      <c r="B1" s="336" t="n">
        <v>43101</v>
      </c>
      <c r="C1" s="337" t="n">
        <v>43465</v>
      </c>
    </row>
    <row r="2" customFormat="false" ht="15.75" hidden="false" customHeight="false" outlineLevel="0" collapsed="false">
      <c r="A2" s="339"/>
      <c r="B2" s="340"/>
      <c r="C2" s="341"/>
    </row>
    <row r="3" customFormat="false" ht="15.75" hidden="false" customHeight="false" outlineLevel="0" collapsed="false">
      <c r="A3" s="342" t="s">
        <v>295</v>
      </c>
      <c r="B3" s="343" t="n">
        <v>19291.86</v>
      </c>
      <c r="C3" s="344" t="n">
        <v>9791.86</v>
      </c>
    </row>
    <row r="4" customFormat="false" ht="15.75" hidden="false" customHeight="false" outlineLevel="0" collapsed="false">
      <c r="A4" s="345" t="s">
        <v>296</v>
      </c>
      <c r="B4" s="343"/>
      <c r="C4" s="344"/>
    </row>
    <row r="5" customFormat="false" ht="15.75" hidden="false" customHeight="false" outlineLevel="0" collapsed="false">
      <c r="A5" s="342" t="s">
        <v>300</v>
      </c>
      <c r="B5" s="343" t="n">
        <v>1200</v>
      </c>
      <c r="C5" s="344" t="n">
        <v>1200</v>
      </c>
    </row>
    <row r="6" customFormat="false" ht="15.75" hidden="false" customHeight="false" outlineLevel="0" collapsed="false">
      <c r="A6" s="342"/>
      <c r="B6" s="355"/>
      <c r="C6" s="356"/>
    </row>
    <row r="7" customFormat="false" ht="18.75" hidden="false" customHeight="false" outlineLevel="0" collapsed="false">
      <c r="A7" s="348" t="s">
        <v>298</v>
      </c>
      <c r="B7" s="357" t="n">
        <f aca="false">C3-B3</f>
        <v>-9500</v>
      </c>
      <c r="C7" s="357"/>
    </row>
    <row r="8" customFormat="false" ht="18.75" hidden="false" customHeight="false" outlineLevel="0" collapsed="false">
      <c r="A8" s="358"/>
      <c r="B8" s="359"/>
      <c r="C8" s="360"/>
    </row>
    <row r="9" customFormat="false" ht="18.75" hidden="false" customHeight="false" outlineLevel="0" collapsed="false">
      <c r="A9" s="358"/>
      <c r="B9" s="359"/>
      <c r="C9" s="360"/>
    </row>
    <row r="10" customFormat="false" ht="18.75" hidden="false" customHeight="false" outlineLevel="0" collapsed="false">
      <c r="A10" s="358"/>
      <c r="B10" s="359"/>
      <c r="C10" s="360"/>
    </row>
    <row r="14" customFormat="false" ht="15.75" hidden="false" customHeight="false" outlineLevel="0" collapsed="false">
      <c r="A14" s="335" t="s">
        <v>299</v>
      </c>
      <c r="B14" s="336" t="n">
        <v>42736</v>
      </c>
      <c r="C14" s="337" t="n">
        <v>43100</v>
      </c>
    </row>
    <row r="15" customFormat="false" ht="15.75" hidden="false" customHeight="false" outlineLevel="0" collapsed="false">
      <c r="A15" s="339"/>
      <c r="B15" s="340"/>
      <c r="C15" s="341"/>
    </row>
    <row r="16" customFormat="false" ht="15.75" hidden="false" customHeight="false" outlineLevel="0" collapsed="false">
      <c r="A16" s="342" t="s">
        <v>295</v>
      </c>
      <c r="B16" s="343" t="n">
        <v>19291.86</v>
      </c>
      <c r="C16" s="344" t="n">
        <v>0</v>
      </c>
    </row>
    <row r="17" customFormat="false" ht="15.75" hidden="false" customHeight="false" outlineLevel="0" collapsed="false">
      <c r="A17" s="345" t="s">
        <v>296</v>
      </c>
      <c r="B17" s="343"/>
      <c r="C17" s="344"/>
    </row>
    <row r="18" customFormat="false" ht="15.75" hidden="false" customHeight="false" outlineLevel="0" collapsed="false">
      <c r="A18" s="342" t="s">
        <v>300</v>
      </c>
      <c r="B18" s="343" t="n">
        <v>1200</v>
      </c>
      <c r="C18" s="344" t="n">
        <v>1200</v>
      </c>
    </row>
    <row r="19" customFormat="false" ht="15.75" hidden="false" customHeight="false" outlineLevel="0" collapsed="false">
      <c r="A19" s="342"/>
      <c r="B19" s="355"/>
      <c r="C19" s="356"/>
    </row>
    <row r="20" customFormat="false" ht="18.75" hidden="false" customHeight="false" outlineLevel="0" collapsed="false">
      <c r="A20" s="348" t="s">
        <v>298</v>
      </c>
      <c r="B20" s="357" t="n">
        <f aca="false">C16-B16</f>
        <v>-19291.86</v>
      </c>
      <c r="C20" s="357"/>
    </row>
  </sheetData>
  <mergeCells count="2">
    <mergeCell ref="B7:C7"/>
    <mergeCell ref="B20:C20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6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" activeCellId="0" sqref="C3"/>
    </sheetView>
  </sheetViews>
  <sheetFormatPr defaultRowHeight="14.25" zeroHeight="false" outlineLevelRow="0" outlineLevelCol="0"/>
  <cols>
    <col collapsed="false" customWidth="true" hidden="false" outlineLevel="0" max="1" min="1" style="3" width="33.4"/>
    <col collapsed="false" customWidth="true" hidden="false" outlineLevel="0" max="2" min="2" style="3" width="9.36"/>
    <col collapsed="false" customWidth="true" hidden="false" outlineLevel="0" max="5" min="3" style="3" width="8.81"/>
    <col collapsed="false" customWidth="true" hidden="false" outlineLevel="0" max="6" min="6" style="3" width="9.36"/>
    <col collapsed="false" customWidth="true" hidden="false" outlineLevel="0" max="7" min="7" style="3" width="8.81"/>
    <col collapsed="false" customWidth="true" hidden="false" outlineLevel="0" max="8" min="8" style="3" width="9.25"/>
    <col collapsed="false" customWidth="true" hidden="false" outlineLevel="0" max="1025" min="9" style="3" width="4.13"/>
  </cols>
  <sheetData>
    <row r="1" customFormat="false" ht="16.5" hidden="false" customHeight="true" outlineLevel="0" collapsed="false">
      <c r="A1" s="361" t="s">
        <v>301</v>
      </c>
      <c r="B1" s="362" t="s">
        <v>277</v>
      </c>
      <c r="C1" s="362"/>
      <c r="D1" s="363" t="s">
        <v>279</v>
      </c>
      <c r="E1" s="363"/>
      <c r="F1" s="362" t="s">
        <v>280</v>
      </c>
      <c r="G1" s="362"/>
      <c r="H1" s="364" t="s">
        <v>302</v>
      </c>
    </row>
    <row r="2" customFormat="false" ht="15.75" hidden="false" customHeight="false" outlineLevel="0" collapsed="false">
      <c r="A2" s="361"/>
      <c r="B2" s="280" t="n">
        <v>42736</v>
      </c>
      <c r="C2" s="282" t="n">
        <v>43100</v>
      </c>
      <c r="D2" s="280" t="n">
        <v>42736</v>
      </c>
      <c r="E2" s="282" t="n">
        <v>43100</v>
      </c>
      <c r="F2" s="280" t="n">
        <v>42736</v>
      </c>
      <c r="G2" s="282" t="n">
        <v>43100</v>
      </c>
      <c r="H2" s="364"/>
    </row>
    <row r="3" customFormat="false" ht="15.75" hidden="false" customHeight="false" outlineLevel="0" collapsed="false">
      <c r="A3" s="365" t="s">
        <v>303</v>
      </c>
      <c r="B3" s="366" t="n">
        <v>644.06</v>
      </c>
      <c r="C3" s="366" t="n">
        <v>0</v>
      </c>
      <c r="D3" s="367" t="n">
        <v>0</v>
      </c>
      <c r="E3" s="368" t="n">
        <v>0</v>
      </c>
      <c r="F3" s="369" t="n">
        <f aca="false">B3+D3</f>
        <v>644.06</v>
      </c>
      <c r="G3" s="370" t="n">
        <f aca="false">C3+E3</f>
        <v>0</v>
      </c>
      <c r="H3" s="371" t="n">
        <f aca="false">G3-F3</f>
        <v>-644.06</v>
      </c>
    </row>
    <row r="4" customFormat="false" ht="15.75" hidden="false" customHeight="false" outlineLevel="0" collapsed="false">
      <c r="A4" s="372" t="s">
        <v>304</v>
      </c>
      <c r="B4" s="373"/>
      <c r="C4" s="374" t="n">
        <v>0</v>
      </c>
      <c r="D4" s="375" t="n">
        <v>0</v>
      </c>
      <c r="E4" s="376" t="n">
        <v>0</v>
      </c>
      <c r="F4" s="377" t="n">
        <f aca="false">B4+D4</f>
        <v>0</v>
      </c>
      <c r="G4" s="378" t="n">
        <f aca="false">C4+E4</f>
        <v>0</v>
      </c>
      <c r="H4" s="371" t="n">
        <f aca="false">G4-F4</f>
        <v>0</v>
      </c>
    </row>
    <row r="5" customFormat="false" ht="15.75" hidden="false" customHeight="false" outlineLevel="0" collapsed="false">
      <c r="A5" s="372" t="s">
        <v>305</v>
      </c>
      <c r="B5" s="374" t="n">
        <v>439.04</v>
      </c>
      <c r="C5" s="374" t="n">
        <v>0</v>
      </c>
      <c r="D5" s="375" t="n">
        <v>0</v>
      </c>
      <c r="E5" s="376" t="n">
        <v>0</v>
      </c>
      <c r="F5" s="377" t="n">
        <f aca="false">B5+D5</f>
        <v>439.04</v>
      </c>
      <c r="G5" s="378" t="n">
        <f aca="false">C5+E5</f>
        <v>0</v>
      </c>
      <c r="H5" s="371" t="n">
        <f aca="false">G5-F5</f>
        <v>-439.04</v>
      </c>
    </row>
    <row r="6" customFormat="false" ht="15.75" hidden="false" customHeight="false" outlineLevel="0" collapsed="false">
      <c r="A6" s="372" t="s">
        <v>306</v>
      </c>
      <c r="B6" s="374" t="n">
        <v>390.4</v>
      </c>
      <c r="C6" s="374" t="n">
        <v>0</v>
      </c>
      <c r="D6" s="375" t="n">
        <v>0</v>
      </c>
      <c r="E6" s="376" t="n">
        <v>0</v>
      </c>
      <c r="F6" s="377" t="n">
        <f aca="false">B6+D6</f>
        <v>390.4</v>
      </c>
      <c r="G6" s="378" t="n">
        <f aca="false">C6+E6</f>
        <v>0</v>
      </c>
      <c r="H6" s="371" t="n">
        <f aca="false">G6-F6</f>
        <v>-390.4</v>
      </c>
    </row>
    <row r="7" customFormat="false" ht="15.75" hidden="false" customHeight="false" outlineLevel="0" collapsed="false">
      <c r="A7" s="372" t="s">
        <v>307</v>
      </c>
      <c r="B7" s="374" t="n">
        <v>3469.31</v>
      </c>
      <c r="C7" s="374" t="n">
        <v>0</v>
      </c>
      <c r="D7" s="375" t="n">
        <v>0</v>
      </c>
      <c r="E7" s="376" t="n">
        <v>0</v>
      </c>
      <c r="F7" s="377" t="n">
        <f aca="false">B7+D7</f>
        <v>3469.31</v>
      </c>
      <c r="G7" s="378" t="n">
        <f aca="false">C7+E7</f>
        <v>0</v>
      </c>
      <c r="H7" s="371" t="n">
        <f aca="false">G7-F7</f>
        <v>-3469.31</v>
      </c>
    </row>
    <row r="8" customFormat="false" ht="15.75" hidden="false" customHeight="false" outlineLevel="0" collapsed="false">
      <c r="A8" s="372" t="s">
        <v>308</v>
      </c>
      <c r="B8" s="374" t="n">
        <v>3166.95</v>
      </c>
      <c r="C8" s="374" t="n">
        <v>0</v>
      </c>
      <c r="D8" s="375" t="n">
        <v>0</v>
      </c>
      <c r="E8" s="376" t="n">
        <v>0</v>
      </c>
      <c r="F8" s="377" t="n">
        <f aca="false">B8+D8</f>
        <v>3166.95</v>
      </c>
      <c r="G8" s="378" t="n">
        <f aca="false">C8+E8</f>
        <v>0</v>
      </c>
      <c r="H8" s="371" t="n">
        <f aca="false">G8-F8</f>
        <v>-3166.95</v>
      </c>
    </row>
    <row r="9" customFormat="false" ht="15.75" hidden="false" customHeight="false" outlineLevel="0" collapsed="false">
      <c r="A9" s="372" t="s">
        <v>309</v>
      </c>
      <c r="B9" s="373"/>
      <c r="C9" s="374" t="n">
        <v>0</v>
      </c>
      <c r="D9" s="375" t="n">
        <v>0</v>
      </c>
      <c r="E9" s="376" t="n">
        <v>0</v>
      </c>
      <c r="F9" s="377" t="n">
        <f aca="false">B9+D9</f>
        <v>0</v>
      </c>
      <c r="G9" s="378" t="n">
        <f aca="false">C9+E9</f>
        <v>0</v>
      </c>
      <c r="H9" s="371" t="n">
        <f aca="false">G9-F9</f>
        <v>0</v>
      </c>
    </row>
    <row r="10" customFormat="false" ht="15.75" hidden="false" customHeight="false" outlineLevel="0" collapsed="false">
      <c r="A10" s="372" t="s">
        <v>310</v>
      </c>
      <c r="B10" s="373"/>
      <c r="C10" s="374" t="n">
        <v>0</v>
      </c>
      <c r="D10" s="375" t="n">
        <v>0</v>
      </c>
      <c r="E10" s="376" t="n">
        <v>0</v>
      </c>
      <c r="F10" s="377" t="n">
        <f aca="false">B10+D10</f>
        <v>0</v>
      </c>
      <c r="G10" s="378" t="n">
        <f aca="false">C10+E10</f>
        <v>0</v>
      </c>
      <c r="H10" s="371" t="n">
        <f aca="false">G10-F10</f>
        <v>0</v>
      </c>
    </row>
    <row r="11" customFormat="false" ht="15.75" hidden="false" customHeight="false" outlineLevel="0" collapsed="false">
      <c r="A11" s="372" t="s">
        <v>311</v>
      </c>
      <c r="B11" s="374" t="n">
        <v>1060.87</v>
      </c>
      <c r="C11" s="374" t="n">
        <v>0</v>
      </c>
      <c r="D11" s="375" t="n">
        <v>0</v>
      </c>
      <c r="E11" s="376" t="n">
        <v>0</v>
      </c>
      <c r="F11" s="377" t="n">
        <f aca="false">B11+D11</f>
        <v>1060.87</v>
      </c>
      <c r="G11" s="378" t="n">
        <f aca="false">C11+E11</f>
        <v>0</v>
      </c>
      <c r="H11" s="371" t="n">
        <f aca="false">G11-F11</f>
        <v>-1060.87</v>
      </c>
    </row>
    <row r="12" customFormat="false" ht="15.75" hidden="false" customHeight="false" outlineLevel="0" collapsed="false">
      <c r="A12" s="379" t="s">
        <v>312</v>
      </c>
      <c r="B12" s="374" t="n">
        <v>1731.25</v>
      </c>
      <c r="C12" s="374" t="n">
        <v>0</v>
      </c>
      <c r="D12" s="375" t="n">
        <v>0</v>
      </c>
      <c r="E12" s="376" t="n">
        <v>0</v>
      </c>
      <c r="F12" s="377" t="n">
        <f aca="false">B12+D12</f>
        <v>1731.25</v>
      </c>
      <c r="G12" s="378" t="n">
        <f aca="false">C12+E12</f>
        <v>0</v>
      </c>
      <c r="H12" s="371" t="n">
        <f aca="false">G12-F12</f>
        <v>-1731.25</v>
      </c>
    </row>
    <row r="13" customFormat="false" ht="15.75" hidden="false" customHeight="false" outlineLevel="0" collapsed="false">
      <c r="A13" s="379" t="s">
        <v>313</v>
      </c>
      <c r="B13" s="373"/>
      <c r="C13" s="374" t="n">
        <v>0</v>
      </c>
      <c r="D13" s="375" t="n">
        <v>0</v>
      </c>
      <c r="E13" s="376" t="n">
        <v>0</v>
      </c>
      <c r="F13" s="377" t="n">
        <f aca="false">B13+D13</f>
        <v>0</v>
      </c>
      <c r="G13" s="378" t="n">
        <f aca="false">C13+E13</f>
        <v>0</v>
      </c>
      <c r="H13" s="371" t="n">
        <f aca="false">G13-F13</f>
        <v>0</v>
      </c>
    </row>
    <row r="14" customFormat="false" ht="15.75" hidden="false" customHeight="false" outlineLevel="0" collapsed="false">
      <c r="A14" s="379" t="s">
        <v>314</v>
      </c>
      <c r="B14" s="373"/>
      <c r="C14" s="374" t="n">
        <v>0</v>
      </c>
      <c r="D14" s="375" t="n">
        <v>0</v>
      </c>
      <c r="E14" s="376" t="n">
        <v>0</v>
      </c>
      <c r="F14" s="377" t="n">
        <f aca="false">B14+D14</f>
        <v>0</v>
      </c>
      <c r="G14" s="378" t="n">
        <f aca="false">C14+E14</f>
        <v>0</v>
      </c>
      <c r="H14" s="371" t="n">
        <f aca="false">G14-F14</f>
        <v>0</v>
      </c>
    </row>
    <row r="15" customFormat="false" ht="15.75" hidden="false" customHeight="false" outlineLevel="0" collapsed="false">
      <c r="A15" s="379" t="s">
        <v>315</v>
      </c>
      <c r="B15" s="374" t="n">
        <v>3452.82</v>
      </c>
      <c r="C15" s="374" t="n">
        <v>0</v>
      </c>
      <c r="D15" s="375" t="n">
        <v>0</v>
      </c>
      <c r="E15" s="376" t="n">
        <v>0</v>
      </c>
      <c r="F15" s="377" t="n">
        <f aca="false">B15+D15</f>
        <v>3452.82</v>
      </c>
      <c r="G15" s="378" t="n">
        <f aca="false">C15+E15</f>
        <v>0</v>
      </c>
      <c r="H15" s="371" t="n">
        <f aca="false">G15-F15</f>
        <v>-3452.82</v>
      </c>
    </row>
    <row r="16" customFormat="false" ht="15.75" hidden="false" customHeight="false" outlineLevel="0" collapsed="false">
      <c r="A16" s="379" t="s">
        <v>316</v>
      </c>
      <c r="B16" s="374" t="n">
        <v>0</v>
      </c>
      <c r="C16" s="374" t="n">
        <v>0</v>
      </c>
      <c r="D16" s="375" t="n">
        <v>0</v>
      </c>
      <c r="E16" s="376" t="n">
        <v>0</v>
      </c>
      <c r="F16" s="377" t="n">
        <f aca="false">B16+D16</f>
        <v>0</v>
      </c>
      <c r="G16" s="378" t="n">
        <f aca="false">C16+E16</f>
        <v>0</v>
      </c>
      <c r="H16" s="371" t="n">
        <f aca="false">G16-F16</f>
        <v>0</v>
      </c>
    </row>
    <row r="17" customFormat="false" ht="15.75" hidden="false" customHeight="false" outlineLevel="0" collapsed="false">
      <c r="A17" s="379" t="s">
        <v>317</v>
      </c>
      <c r="B17" s="374" t="n">
        <v>139.44</v>
      </c>
      <c r="C17" s="374" t="n">
        <v>0</v>
      </c>
      <c r="D17" s="375" t="n">
        <v>0</v>
      </c>
      <c r="E17" s="376" t="n">
        <v>0</v>
      </c>
      <c r="F17" s="377" t="n">
        <f aca="false">B17+D17</f>
        <v>139.44</v>
      </c>
      <c r="G17" s="378" t="n">
        <f aca="false">C17+E17</f>
        <v>0</v>
      </c>
      <c r="H17" s="371" t="n">
        <f aca="false">G17-F17</f>
        <v>-139.44</v>
      </c>
    </row>
    <row r="18" customFormat="false" ht="15.75" hidden="false" customHeight="false" outlineLevel="0" collapsed="false">
      <c r="A18" s="379" t="s">
        <v>318</v>
      </c>
      <c r="B18" s="374" t="n">
        <v>563.11</v>
      </c>
      <c r="C18" s="374" t="n">
        <v>0</v>
      </c>
      <c r="D18" s="375" t="n">
        <v>0</v>
      </c>
      <c r="E18" s="376" t="n">
        <v>0</v>
      </c>
      <c r="F18" s="377" t="n">
        <f aca="false">B18+D18</f>
        <v>563.11</v>
      </c>
      <c r="G18" s="378" t="n">
        <f aca="false">C18+E18</f>
        <v>0</v>
      </c>
      <c r="H18" s="371" t="n">
        <f aca="false">G18-F18</f>
        <v>-563.11</v>
      </c>
    </row>
    <row r="19" customFormat="false" ht="15.75" hidden="false" customHeight="false" outlineLevel="0" collapsed="false">
      <c r="A19" s="379" t="s">
        <v>319</v>
      </c>
      <c r="B19" s="374" t="n">
        <v>1181.59</v>
      </c>
      <c r="C19" s="374" t="n">
        <v>0</v>
      </c>
      <c r="D19" s="375" t="n">
        <v>0</v>
      </c>
      <c r="E19" s="376" t="n">
        <v>0</v>
      </c>
      <c r="F19" s="377" t="n">
        <f aca="false">B19+D19</f>
        <v>1181.59</v>
      </c>
      <c r="G19" s="378" t="n">
        <f aca="false">C19+E19</f>
        <v>0</v>
      </c>
      <c r="H19" s="371" t="n">
        <f aca="false">G19-F19</f>
        <v>-1181.59</v>
      </c>
    </row>
    <row r="20" customFormat="false" ht="15.75" hidden="false" customHeight="false" outlineLevel="0" collapsed="false">
      <c r="A20" s="379" t="s">
        <v>320</v>
      </c>
      <c r="B20" s="373"/>
      <c r="C20" s="374" t="n">
        <v>0</v>
      </c>
      <c r="D20" s="375" t="n">
        <v>0</v>
      </c>
      <c r="E20" s="376" t="n">
        <v>0</v>
      </c>
      <c r="F20" s="377" t="n">
        <f aca="false">B20+D20</f>
        <v>0</v>
      </c>
      <c r="G20" s="378" t="n">
        <f aca="false">C20+E20</f>
        <v>0</v>
      </c>
      <c r="H20" s="371" t="n">
        <f aca="false">G20-F20</f>
        <v>0</v>
      </c>
    </row>
    <row r="21" customFormat="false" ht="15.75" hidden="false" customHeight="false" outlineLevel="0" collapsed="false">
      <c r="A21" s="379" t="s">
        <v>321</v>
      </c>
      <c r="B21" s="374" t="n">
        <v>1000</v>
      </c>
      <c r="C21" s="374" t="n">
        <v>0</v>
      </c>
      <c r="D21" s="375" t="n">
        <v>0</v>
      </c>
      <c r="E21" s="376" t="n">
        <v>0</v>
      </c>
      <c r="F21" s="377" t="n">
        <f aca="false">B21+D21</f>
        <v>1000</v>
      </c>
      <c r="G21" s="378" t="n">
        <f aca="false">C21+E21</f>
        <v>0</v>
      </c>
      <c r="H21" s="371" t="n">
        <f aca="false">G21-F21</f>
        <v>-1000</v>
      </c>
    </row>
    <row r="22" customFormat="false" ht="15.75" hidden="false" customHeight="false" outlineLevel="0" collapsed="false">
      <c r="A22" s="372" t="s">
        <v>322</v>
      </c>
      <c r="B22" s="374" t="n">
        <v>608.97</v>
      </c>
      <c r="C22" s="374" t="n">
        <v>0</v>
      </c>
      <c r="D22" s="375" t="n">
        <v>0</v>
      </c>
      <c r="E22" s="376" t="n">
        <v>0</v>
      </c>
      <c r="F22" s="377" t="n">
        <f aca="false">B22+D22</f>
        <v>608.97</v>
      </c>
      <c r="G22" s="378" t="n">
        <f aca="false">C22+E22</f>
        <v>0</v>
      </c>
      <c r="H22" s="371" t="n">
        <f aca="false">G22-F22</f>
        <v>-608.97</v>
      </c>
    </row>
    <row r="23" customFormat="false" ht="15.75" hidden="false" customHeight="false" outlineLevel="0" collapsed="false">
      <c r="A23" s="372" t="s">
        <v>323</v>
      </c>
      <c r="B23" s="374" t="n">
        <v>3248.85</v>
      </c>
      <c r="C23" s="374" t="n">
        <v>0</v>
      </c>
      <c r="D23" s="375" t="n">
        <v>0</v>
      </c>
      <c r="E23" s="376" t="n">
        <v>0</v>
      </c>
      <c r="F23" s="377" t="n">
        <f aca="false">B23+D23</f>
        <v>3248.85</v>
      </c>
      <c r="G23" s="378" t="n">
        <f aca="false">C23+E23</f>
        <v>0</v>
      </c>
      <c r="H23" s="371" t="n">
        <f aca="false">G23-F23</f>
        <v>-3248.85</v>
      </c>
    </row>
    <row r="24" customFormat="false" ht="15.75" hidden="false" customHeight="false" outlineLevel="0" collapsed="false">
      <c r="A24" s="380" t="s">
        <v>324</v>
      </c>
      <c r="B24" s="381"/>
      <c r="C24" s="382" t="n">
        <v>0</v>
      </c>
      <c r="D24" s="383" t="n">
        <v>0</v>
      </c>
      <c r="E24" s="384" t="n">
        <v>0</v>
      </c>
      <c r="F24" s="377" t="n">
        <f aca="false">B24+D24</f>
        <v>0</v>
      </c>
      <c r="G24" s="378" t="n">
        <f aca="false">C24+E24</f>
        <v>0</v>
      </c>
      <c r="H24" s="371" t="n">
        <f aca="false">G24-F24</f>
        <v>0</v>
      </c>
    </row>
    <row r="25" customFormat="false" ht="15.75" hidden="false" customHeight="false" outlineLevel="0" collapsed="false">
      <c r="A25" s="385" t="s">
        <v>325</v>
      </c>
      <c r="B25" s="386" t="n">
        <f aca="false">SUM(B3:B24)</f>
        <v>21096.66</v>
      </c>
      <c r="C25" s="386" t="n">
        <f aca="false">SUM(C3:C24)</f>
        <v>0</v>
      </c>
      <c r="D25" s="386" t="n">
        <f aca="false">SUM(D3:D24)</f>
        <v>0</v>
      </c>
      <c r="E25" s="386" t="n">
        <f aca="false">SUM(E3:E24)</f>
        <v>0</v>
      </c>
      <c r="F25" s="386" t="n">
        <f aca="false">SUM(F3:F24)</f>
        <v>21096.66</v>
      </c>
      <c r="G25" s="386" t="n">
        <f aca="false">SUM(G3:G24)</f>
        <v>0</v>
      </c>
      <c r="H25" s="387" t="n">
        <f aca="false">SUM(H3:H24)</f>
        <v>-21096.66</v>
      </c>
    </row>
    <row r="26" customFormat="false" ht="14.25" hidden="false" customHeight="false" outlineLevel="0" collapsed="false">
      <c r="A26" s="388" t="s">
        <v>298</v>
      </c>
      <c r="B26" s="389" t="n">
        <f aca="false">C25-B25</f>
        <v>-21096.66</v>
      </c>
      <c r="C26" s="389"/>
      <c r="D26" s="389" t="n">
        <f aca="false">E25-D25</f>
        <v>0</v>
      </c>
      <c r="E26" s="389"/>
      <c r="F26" s="390" t="n">
        <f aca="false">G25-F25</f>
        <v>-21096.66</v>
      </c>
      <c r="G26" s="390"/>
      <c r="H26" s="391"/>
    </row>
    <row r="27" customFormat="false" ht="14.25" hidden="false" customHeight="false" outlineLevel="0" collapsed="false">
      <c r="A27" s="388"/>
      <c r="B27" s="389"/>
      <c r="C27" s="389"/>
      <c r="D27" s="389"/>
      <c r="E27" s="389"/>
      <c r="F27" s="390"/>
      <c r="G27" s="390"/>
      <c r="H27" s="391"/>
    </row>
    <row r="28" customFormat="false" ht="18.75" hidden="false" customHeight="false" outlineLevel="0" collapsed="false">
      <c r="A28" s="392"/>
      <c r="B28" s="393"/>
      <c r="C28" s="393"/>
      <c r="D28" s="394"/>
      <c r="E28" s="395"/>
      <c r="F28" s="394"/>
      <c r="G28" s="395"/>
    </row>
    <row r="29" customFormat="false" ht="18.75" hidden="false" customHeight="false" outlineLevel="0" collapsed="false">
      <c r="A29" s="392"/>
      <c r="B29" s="393"/>
      <c r="C29" s="393"/>
      <c r="D29" s="394"/>
      <c r="E29" s="395"/>
      <c r="F29" s="394"/>
      <c r="G29" s="395"/>
    </row>
    <row r="30" customFormat="false" ht="18.75" hidden="false" customHeight="false" outlineLevel="0" collapsed="false">
      <c r="A30" s="392"/>
      <c r="B30" s="393"/>
      <c r="C30" s="393"/>
      <c r="D30" s="394"/>
      <c r="E30" s="395"/>
      <c r="F30" s="394"/>
      <c r="G30" s="395"/>
    </row>
    <row r="31" customFormat="false" ht="18.75" hidden="false" customHeight="false" outlineLevel="0" collapsed="false">
      <c r="A31" s="392"/>
      <c r="B31" s="393"/>
      <c r="C31" s="393"/>
      <c r="D31" s="394"/>
      <c r="E31" s="395"/>
      <c r="F31" s="394"/>
      <c r="G31" s="395"/>
    </row>
    <row r="32" customFormat="false" ht="18.75" hidden="false" customHeight="false" outlineLevel="0" collapsed="false">
      <c r="A32" s="392"/>
      <c r="B32" s="393"/>
      <c r="C32" s="393"/>
      <c r="D32" s="394"/>
      <c r="E32" s="395"/>
      <c r="F32" s="394"/>
      <c r="G32" s="395"/>
    </row>
    <row r="33" customFormat="false" ht="18.75" hidden="false" customHeight="false" outlineLevel="0" collapsed="false">
      <c r="A33" s="392"/>
      <c r="B33" s="393"/>
      <c r="C33" s="393"/>
      <c r="D33" s="394"/>
      <c r="E33" s="395"/>
      <c r="F33" s="394"/>
      <c r="G33" s="395"/>
    </row>
    <row r="34" customFormat="false" ht="18.75" hidden="false" customHeight="false" outlineLevel="0" collapsed="false">
      <c r="A34" s="392"/>
      <c r="B34" s="393"/>
      <c r="C34" s="393"/>
      <c r="D34" s="394"/>
      <c r="E34" s="395"/>
      <c r="F34" s="394"/>
      <c r="G34" s="395"/>
    </row>
    <row r="38" customFormat="false" ht="16.5" hidden="false" customHeight="true" outlineLevel="0" collapsed="false">
      <c r="A38" s="361" t="s">
        <v>326</v>
      </c>
      <c r="B38" s="362" t="s">
        <v>277</v>
      </c>
      <c r="C38" s="362"/>
      <c r="D38" s="363" t="s">
        <v>279</v>
      </c>
      <c r="E38" s="363"/>
      <c r="F38" s="362" t="s">
        <v>280</v>
      </c>
      <c r="G38" s="362"/>
      <c r="H38" s="364" t="s">
        <v>302</v>
      </c>
    </row>
    <row r="39" customFormat="false" ht="15.75" hidden="false" customHeight="false" outlineLevel="0" collapsed="false">
      <c r="A39" s="361"/>
      <c r="B39" s="280" t="n">
        <v>42736</v>
      </c>
      <c r="C39" s="282" t="n">
        <v>43100</v>
      </c>
      <c r="D39" s="280" t="n">
        <v>42736</v>
      </c>
      <c r="E39" s="282" t="n">
        <v>43100</v>
      </c>
      <c r="F39" s="280" t="n">
        <v>42736</v>
      </c>
      <c r="G39" s="282" t="n">
        <v>43100</v>
      </c>
      <c r="H39" s="364"/>
    </row>
    <row r="40" customFormat="false" ht="15.75" hidden="false" customHeight="false" outlineLevel="0" collapsed="false">
      <c r="A40" s="365" t="s">
        <v>303</v>
      </c>
      <c r="B40" s="366" t="n">
        <v>644.06</v>
      </c>
      <c r="C40" s="396"/>
      <c r="D40" s="367" t="n">
        <v>0</v>
      </c>
      <c r="E40" s="366" t="n">
        <v>0</v>
      </c>
      <c r="F40" s="369" t="n">
        <f aca="false">B40+D40</f>
        <v>644.06</v>
      </c>
      <c r="G40" s="370" t="n">
        <f aca="false">C40+E40</f>
        <v>0</v>
      </c>
      <c r="H40" s="371" t="n">
        <f aca="false">G40-F40</f>
        <v>-644.06</v>
      </c>
    </row>
    <row r="41" customFormat="false" ht="15.75" hidden="false" customHeight="false" outlineLevel="0" collapsed="false">
      <c r="A41" s="372" t="s">
        <v>304</v>
      </c>
      <c r="B41" s="373"/>
      <c r="C41" s="397"/>
      <c r="D41" s="375" t="n">
        <v>0</v>
      </c>
      <c r="E41" s="374" t="n">
        <v>0</v>
      </c>
      <c r="F41" s="377" t="n">
        <f aca="false">B41+D41</f>
        <v>0</v>
      </c>
      <c r="G41" s="378" t="n">
        <f aca="false">C41+E41</f>
        <v>0</v>
      </c>
      <c r="H41" s="371" t="n">
        <f aca="false">G41-F41</f>
        <v>0</v>
      </c>
    </row>
    <row r="42" customFormat="false" ht="15.75" hidden="false" customHeight="false" outlineLevel="0" collapsed="false">
      <c r="A42" s="372" t="s">
        <v>305</v>
      </c>
      <c r="B42" s="374" t="n">
        <v>439.04</v>
      </c>
      <c r="C42" s="397"/>
      <c r="D42" s="375" t="n">
        <v>0</v>
      </c>
      <c r="E42" s="374" t="n">
        <v>0</v>
      </c>
      <c r="F42" s="377" t="n">
        <f aca="false">B42+D42</f>
        <v>439.04</v>
      </c>
      <c r="G42" s="378" t="n">
        <f aca="false">C42+E42</f>
        <v>0</v>
      </c>
      <c r="H42" s="371" t="n">
        <f aca="false">G42-F42</f>
        <v>-439.04</v>
      </c>
    </row>
    <row r="43" customFormat="false" ht="15.75" hidden="false" customHeight="false" outlineLevel="0" collapsed="false">
      <c r="A43" s="372" t="s">
        <v>306</v>
      </c>
      <c r="B43" s="374" t="n">
        <v>390.4</v>
      </c>
      <c r="C43" s="397"/>
      <c r="D43" s="375" t="n">
        <v>0</v>
      </c>
      <c r="E43" s="374" t="n">
        <v>0</v>
      </c>
      <c r="F43" s="377" t="n">
        <f aca="false">B43+D43</f>
        <v>390.4</v>
      </c>
      <c r="G43" s="378" t="n">
        <f aca="false">C43+E43</f>
        <v>0</v>
      </c>
      <c r="H43" s="371" t="n">
        <f aca="false">G43-F43</f>
        <v>-390.4</v>
      </c>
    </row>
    <row r="44" customFormat="false" ht="15.75" hidden="false" customHeight="false" outlineLevel="0" collapsed="false">
      <c r="A44" s="372" t="s">
        <v>307</v>
      </c>
      <c r="B44" s="374" t="n">
        <v>3469.31</v>
      </c>
      <c r="C44" s="397"/>
      <c r="D44" s="375" t="n">
        <v>0</v>
      </c>
      <c r="E44" s="374" t="n">
        <v>0</v>
      </c>
      <c r="F44" s="377" t="n">
        <f aca="false">B44+D44</f>
        <v>3469.31</v>
      </c>
      <c r="G44" s="378" t="n">
        <f aca="false">C44+E44</f>
        <v>0</v>
      </c>
      <c r="H44" s="371" t="n">
        <f aca="false">G44-F44</f>
        <v>-3469.31</v>
      </c>
    </row>
    <row r="45" customFormat="false" ht="15.75" hidden="false" customHeight="false" outlineLevel="0" collapsed="false">
      <c r="A45" s="372" t="s">
        <v>308</v>
      </c>
      <c r="B45" s="374" t="n">
        <v>3166.95</v>
      </c>
      <c r="C45" s="397"/>
      <c r="D45" s="375" t="n">
        <v>0</v>
      </c>
      <c r="E45" s="374" t="n">
        <v>0</v>
      </c>
      <c r="F45" s="377" t="n">
        <f aca="false">B45+D45</f>
        <v>3166.95</v>
      </c>
      <c r="G45" s="378" t="n">
        <f aca="false">C45+E45</f>
        <v>0</v>
      </c>
      <c r="H45" s="371" t="n">
        <f aca="false">G45-F45</f>
        <v>-3166.95</v>
      </c>
    </row>
    <row r="46" customFormat="false" ht="15.75" hidden="false" customHeight="false" outlineLevel="0" collapsed="false">
      <c r="A46" s="372" t="s">
        <v>309</v>
      </c>
      <c r="B46" s="373"/>
      <c r="C46" s="397"/>
      <c r="D46" s="375" t="n">
        <v>0</v>
      </c>
      <c r="E46" s="374" t="n">
        <v>0</v>
      </c>
      <c r="F46" s="377" t="n">
        <f aca="false">B46+D46</f>
        <v>0</v>
      </c>
      <c r="G46" s="378" t="n">
        <f aca="false">C46+E46</f>
        <v>0</v>
      </c>
      <c r="H46" s="371" t="n">
        <f aca="false">G46-F46</f>
        <v>0</v>
      </c>
    </row>
    <row r="47" customFormat="false" ht="15.75" hidden="false" customHeight="false" outlineLevel="0" collapsed="false">
      <c r="A47" s="372" t="s">
        <v>310</v>
      </c>
      <c r="B47" s="373"/>
      <c r="C47" s="397"/>
      <c r="D47" s="375" t="n">
        <v>0</v>
      </c>
      <c r="E47" s="374" t="n">
        <v>0</v>
      </c>
      <c r="F47" s="377" t="n">
        <f aca="false">B47+D47</f>
        <v>0</v>
      </c>
      <c r="G47" s="378" t="n">
        <f aca="false">C47+E47</f>
        <v>0</v>
      </c>
      <c r="H47" s="371" t="n">
        <f aca="false">G47-F47</f>
        <v>0</v>
      </c>
    </row>
    <row r="48" customFormat="false" ht="15.75" hidden="false" customHeight="false" outlineLevel="0" collapsed="false">
      <c r="A48" s="372" t="s">
        <v>311</v>
      </c>
      <c r="B48" s="374" t="n">
        <v>1060.87</v>
      </c>
      <c r="C48" s="397"/>
      <c r="D48" s="375" t="n">
        <v>0</v>
      </c>
      <c r="E48" s="374" t="n">
        <v>0</v>
      </c>
      <c r="F48" s="377" t="n">
        <f aca="false">B48+D48</f>
        <v>1060.87</v>
      </c>
      <c r="G48" s="378" t="n">
        <f aca="false">C48+E48</f>
        <v>0</v>
      </c>
      <c r="H48" s="371" t="n">
        <f aca="false">G48-F48</f>
        <v>-1060.87</v>
      </c>
    </row>
    <row r="49" customFormat="false" ht="15.75" hidden="false" customHeight="false" outlineLevel="0" collapsed="false">
      <c r="A49" s="372" t="s">
        <v>312</v>
      </c>
      <c r="B49" s="374" t="n">
        <v>1731.25</v>
      </c>
      <c r="C49" s="397"/>
      <c r="D49" s="375" t="n">
        <v>0</v>
      </c>
      <c r="E49" s="374" t="n">
        <v>0</v>
      </c>
      <c r="F49" s="377" t="n">
        <f aca="false">B49+D49</f>
        <v>1731.25</v>
      </c>
      <c r="G49" s="378" t="n">
        <f aca="false">C49+E49</f>
        <v>0</v>
      </c>
      <c r="H49" s="371" t="n">
        <f aca="false">G49-F49</f>
        <v>-1731.25</v>
      </c>
    </row>
    <row r="50" customFormat="false" ht="15.75" hidden="false" customHeight="false" outlineLevel="0" collapsed="false">
      <c r="A50" s="372" t="s">
        <v>313</v>
      </c>
      <c r="B50" s="373"/>
      <c r="C50" s="397"/>
      <c r="D50" s="375" t="n">
        <v>0</v>
      </c>
      <c r="E50" s="374" t="n">
        <v>0</v>
      </c>
      <c r="F50" s="377" t="n">
        <f aca="false">B50+D50</f>
        <v>0</v>
      </c>
      <c r="G50" s="378" t="n">
        <f aca="false">C50+E50</f>
        <v>0</v>
      </c>
      <c r="H50" s="371" t="n">
        <f aca="false">G50-F50</f>
        <v>0</v>
      </c>
    </row>
    <row r="51" customFormat="false" ht="15.75" hidden="false" customHeight="false" outlineLevel="0" collapsed="false">
      <c r="A51" s="372" t="s">
        <v>314</v>
      </c>
      <c r="B51" s="373"/>
      <c r="C51" s="397"/>
      <c r="D51" s="375" t="n">
        <v>0</v>
      </c>
      <c r="E51" s="374" t="n">
        <v>0</v>
      </c>
      <c r="F51" s="377" t="n">
        <f aca="false">B51+D51</f>
        <v>0</v>
      </c>
      <c r="G51" s="378" t="n">
        <f aca="false">C51+E51</f>
        <v>0</v>
      </c>
      <c r="H51" s="371" t="n">
        <f aca="false">G51-F51</f>
        <v>0</v>
      </c>
    </row>
    <row r="52" customFormat="false" ht="15.75" hidden="false" customHeight="false" outlineLevel="0" collapsed="false">
      <c r="A52" s="372" t="s">
        <v>315</v>
      </c>
      <c r="B52" s="374" t="n">
        <v>3452.82</v>
      </c>
      <c r="C52" s="397"/>
      <c r="D52" s="375" t="n">
        <v>0</v>
      </c>
      <c r="E52" s="374" t="n">
        <v>0</v>
      </c>
      <c r="F52" s="377" t="n">
        <f aca="false">B52+D52</f>
        <v>3452.82</v>
      </c>
      <c r="G52" s="378" t="n">
        <f aca="false">C52+E52</f>
        <v>0</v>
      </c>
      <c r="H52" s="371" t="n">
        <f aca="false">G52-F52</f>
        <v>-3452.82</v>
      </c>
    </row>
    <row r="53" customFormat="false" ht="15.75" hidden="false" customHeight="false" outlineLevel="0" collapsed="false">
      <c r="A53" s="372" t="s">
        <v>316</v>
      </c>
      <c r="B53" s="374" t="n">
        <v>0</v>
      </c>
      <c r="C53" s="397"/>
      <c r="D53" s="375" t="n">
        <v>0</v>
      </c>
      <c r="E53" s="374" t="n">
        <v>0</v>
      </c>
      <c r="F53" s="377" t="n">
        <f aca="false">B53+D53</f>
        <v>0</v>
      </c>
      <c r="G53" s="378" t="n">
        <f aca="false">C53+E53</f>
        <v>0</v>
      </c>
      <c r="H53" s="371" t="n">
        <f aca="false">G53-F53</f>
        <v>0</v>
      </c>
    </row>
    <row r="54" customFormat="false" ht="15.75" hidden="false" customHeight="false" outlineLevel="0" collapsed="false">
      <c r="A54" s="372" t="s">
        <v>317</v>
      </c>
      <c r="B54" s="374" t="n">
        <v>139.44</v>
      </c>
      <c r="C54" s="397"/>
      <c r="D54" s="375" t="n">
        <v>0</v>
      </c>
      <c r="E54" s="374" t="n">
        <v>0</v>
      </c>
      <c r="F54" s="377" t="n">
        <f aca="false">B54+D54</f>
        <v>139.44</v>
      </c>
      <c r="G54" s="378" t="n">
        <f aca="false">C54+E54</f>
        <v>0</v>
      </c>
      <c r="H54" s="371" t="n">
        <f aca="false">G54-F54</f>
        <v>-139.44</v>
      </c>
    </row>
    <row r="55" customFormat="false" ht="15.75" hidden="false" customHeight="false" outlineLevel="0" collapsed="false">
      <c r="A55" s="372" t="s">
        <v>318</v>
      </c>
      <c r="B55" s="374" t="n">
        <v>563.11</v>
      </c>
      <c r="C55" s="397"/>
      <c r="D55" s="375" t="n">
        <v>0</v>
      </c>
      <c r="E55" s="374" t="n">
        <v>0</v>
      </c>
      <c r="F55" s="377" t="n">
        <f aca="false">B55+D55</f>
        <v>563.11</v>
      </c>
      <c r="G55" s="378" t="n">
        <f aca="false">C55+E55</f>
        <v>0</v>
      </c>
      <c r="H55" s="371" t="n">
        <f aca="false">G55-F55</f>
        <v>-563.11</v>
      </c>
    </row>
    <row r="56" customFormat="false" ht="15.75" hidden="false" customHeight="false" outlineLevel="0" collapsed="false">
      <c r="A56" s="372" t="s">
        <v>319</v>
      </c>
      <c r="B56" s="374" t="n">
        <v>1181.59</v>
      </c>
      <c r="C56" s="397"/>
      <c r="D56" s="375" t="n">
        <v>0</v>
      </c>
      <c r="E56" s="374" t="n">
        <v>0</v>
      </c>
      <c r="F56" s="377" t="n">
        <f aca="false">B56+D56</f>
        <v>1181.59</v>
      </c>
      <c r="G56" s="378" t="n">
        <f aca="false">C56+E56</f>
        <v>0</v>
      </c>
      <c r="H56" s="371" t="n">
        <f aca="false">G56-F56</f>
        <v>-1181.59</v>
      </c>
    </row>
    <row r="57" customFormat="false" ht="15.75" hidden="false" customHeight="false" outlineLevel="0" collapsed="false">
      <c r="A57" s="372" t="s">
        <v>320</v>
      </c>
      <c r="B57" s="373"/>
      <c r="C57" s="397"/>
      <c r="D57" s="375" t="n">
        <v>0</v>
      </c>
      <c r="E57" s="374" t="n">
        <v>0</v>
      </c>
      <c r="F57" s="377" t="n">
        <f aca="false">B57+D57</f>
        <v>0</v>
      </c>
      <c r="G57" s="378" t="n">
        <f aca="false">C57+E57</f>
        <v>0</v>
      </c>
      <c r="H57" s="371" t="n">
        <f aca="false">G57-F57</f>
        <v>0</v>
      </c>
    </row>
    <row r="58" customFormat="false" ht="15.75" hidden="false" customHeight="false" outlineLevel="0" collapsed="false">
      <c r="A58" s="372" t="s">
        <v>321</v>
      </c>
      <c r="B58" s="374" t="n">
        <v>1000</v>
      </c>
      <c r="C58" s="397"/>
      <c r="D58" s="375" t="n">
        <v>0</v>
      </c>
      <c r="E58" s="374" t="n">
        <v>0</v>
      </c>
      <c r="F58" s="377" t="n">
        <f aca="false">B58+D58</f>
        <v>1000</v>
      </c>
      <c r="G58" s="378" t="n">
        <f aca="false">C58+E58</f>
        <v>0</v>
      </c>
      <c r="H58" s="371" t="n">
        <f aca="false">G58-F58</f>
        <v>-1000</v>
      </c>
    </row>
    <row r="59" customFormat="false" ht="15.75" hidden="false" customHeight="false" outlineLevel="0" collapsed="false">
      <c r="A59" s="372" t="s">
        <v>322</v>
      </c>
      <c r="B59" s="374" t="n">
        <v>608.97</v>
      </c>
      <c r="C59" s="397"/>
      <c r="D59" s="375" t="n">
        <v>0</v>
      </c>
      <c r="E59" s="374" t="n">
        <v>0</v>
      </c>
      <c r="F59" s="377" t="n">
        <f aca="false">B59+D59</f>
        <v>608.97</v>
      </c>
      <c r="G59" s="378" t="n">
        <f aca="false">C59+E59</f>
        <v>0</v>
      </c>
      <c r="H59" s="371" t="n">
        <f aca="false">G59-F59</f>
        <v>-608.97</v>
      </c>
    </row>
    <row r="60" customFormat="false" ht="15.75" hidden="false" customHeight="false" outlineLevel="0" collapsed="false">
      <c r="A60" s="372" t="s">
        <v>323</v>
      </c>
      <c r="B60" s="374" t="n">
        <v>3248.85</v>
      </c>
      <c r="C60" s="397"/>
      <c r="D60" s="375" t="n">
        <v>0</v>
      </c>
      <c r="E60" s="374" t="n">
        <v>0</v>
      </c>
      <c r="F60" s="377" t="n">
        <f aca="false">B60+D60</f>
        <v>3248.85</v>
      </c>
      <c r="G60" s="378" t="n">
        <f aca="false">C60+E60</f>
        <v>0</v>
      </c>
      <c r="H60" s="371" t="n">
        <f aca="false">G60-F60</f>
        <v>-3248.85</v>
      </c>
    </row>
    <row r="61" customFormat="false" ht="15.75" hidden="false" customHeight="false" outlineLevel="0" collapsed="false">
      <c r="A61" s="380" t="s">
        <v>324</v>
      </c>
      <c r="B61" s="381"/>
      <c r="C61" s="397"/>
      <c r="D61" s="383" t="n">
        <v>0</v>
      </c>
      <c r="E61" s="374" t="n">
        <v>0</v>
      </c>
      <c r="F61" s="377" t="n">
        <f aca="false">B61+D61</f>
        <v>0</v>
      </c>
      <c r="G61" s="378" t="n">
        <f aca="false">C61+E61</f>
        <v>0</v>
      </c>
      <c r="H61" s="371" t="n">
        <f aca="false">G61-F61</f>
        <v>0</v>
      </c>
    </row>
    <row r="62" customFormat="false" ht="15.75" hidden="false" customHeight="false" outlineLevel="0" collapsed="false">
      <c r="A62" s="385" t="s">
        <v>325</v>
      </c>
      <c r="B62" s="386" t="n">
        <f aca="false">SUM(B40:B61)</f>
        <v>21096.66</v>
      </c>
      <c r="C62" s="386" t="n">
        <f aca="false">SUM(C40:C61)</f>
        <v>0</v>
      </c>
      <c r="D62" s="386" t="n">
        <f aca="false">SUM(D40:D61)</f>
        <v>0</v>
      </c>
      <c r="E62" s="386" t="n">
        <f aca="false">SUM(E40:E61)</f>
        <v>0</v>
      </c>
      <c r="F62" s="386" t="n">
        <f aca="false">SUM(F40:F61)</f>
        <v>21096.66</v>
      </c>
      <c r="G62" s="386" t="n">
        <f aca="false">SUM(G40:G61)</f>
        <v>0</v>
      </c>
      <c r="H62" s="387" t="n">
        <f aca="false">SUM(H40:H61)</f>
        <v>-21096.66</v>
      </c>
    </row>
    <row r="63" customFormat="false" ht="14.25" hidden="false" customHeight="false" outlineLevel="0" collapsed="false">
      <c r="A63" s="388" t="s">
        <v>298</v>
      </c>
      <c r="B63" s="389" t="n">
        <f aca="false">C62-B62</f>
        <v>-21096.66</v>
      </c>
      <c r="C63" s="389"/>
      <c r="D63" s="389" t="n">
        <f aca="false">E62-D62</f>
        <v>0</v>
      </c>
      <c r="E63" s="389"/>
      <c r="F63" s="389" t="n">
        <f aca="false">G62-F62</f>
        <v>-21096.66</v>
      </c>
      <c r="G63" s="389"/>
      <c r="H63" s="391"/>
    </row>
    <row r="64" customFormat="false" ht="14.25" hidden="false" customHeight="false" outlineLevel="0" collapsed="false">
      <c r="A64" s="388"/>
      <c r="B64" s="389"/>
      <c r="C64" s="389"/>
      <c r="D64" s="389"/>
      <c r="E64" s="389"/>
      <c r="F64" s="389"/>
      <c r="G64" s="389"/>
      <c r="H64" s="391"/>
    </row>
  </sheetData>
  <mergeCells count="20">
    <mergeCell ref="A1:A2"/>
    <mergeCell ref="B1:C1"/>
    <mergeCell ref="D1:E1"/>
    <mergeCell ref="F1:G1"/>
    <mergeCell ref="H1:H2"/>
    <mergeCell ref="A26:A27"/>
    <mergeCell ref="B26:C27"/>
    <mergeCell ref="D26:E27"/>
    <mergeCell ref="F26:G27"/>
    <mergeCell ref="H26:H27"/>
    <mergeCell ref="A38:A39"/>
    <mergeCell ref="B38:C38"/>
    <mergeCell ref="D38:E38"/>
    <mergeCell ref="F38:G38"/>
    <mergeCell ref="H38:H39"/>
    <mergeCell ref="A63:A64"/>
    <mergeCell ref="B63:C64"/>
    <mergeCell ref="D63:E64"/>
    <mergeCell ref="F63:G64"/>
    <mergeCell ref="H63:H64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LibreOffice/5.4.2.2$Windows_X86_64 LibreOffice_project/22b09f6418e8c2d508a9eaf86b2399209b0990f4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2013-12-03T12:13:59Z</dcterms:created>
  <dc:creator>AStA - Finanzen</dc:creator>
  <dc:description/>
  <dc:language>de-DE</dc:language>
  <cp:lastModifiedBy/>
  <cp:lastPrinted>2017-12-05T18:38:22Z</cp:lastPrinted>
  <dcterms:modified xsi:type="dcterms:W3CDTF">2017-12-11T18:15:17Z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